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Rodinný dům" sheetId="2" r:id="rId2"/>
    <sheet name="SO 02 - Bistro a garáž" sheetId="3" r:id="rId3"/>
    <sheet name="Seznam figur" sheetId="4" r:id="rId4"/>
    <sheet name="Pokyny pro vyplnění" sheetId="5" r:id="rId5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'SO 01 - Rodinný dům'!$C$112:$K$668</definedName>
    <definedName name="_xlnm.Print_Area" localSheetId="1">'SO 01 - Rodinný dům'!$C$4:$J$39,'SO 01 - Rodinný dům'!$C$45:$J$94,'SO 01 - Rodinný dům'!$C$100:$K$668</definedName>
    <definedName name="_xlnm.Print_Titles" localSheetId="1">'SO 01 - Rodinný dům'!$112:$112</definedName>
    <definedName name="_xlnm._FilterDatabase" localSheetId="2" hidden="1">'SO 02 - Bistro a garáž'!$C$101:$K$523</definedName>
    <definedName name="_xlnm.Print_Area" localSheetId="2">'SO 02 - Bistro a garáž'!$C$4:$J$39,'SO 02 - Bistro a garáž'!$C$45:$J$83,'SO 02 - Bistro a garáž'!$C$89:$K$523</definedName>
    <definedName name="_xlnm.Print_Titles" localSheetId="2">'SO 02 - Bistro a garáž'!$101:$101</definedName>
    <definedName name="_xlnm.Print_Area" localSheetId="3">'Seznam figur'!$C$4:$G$242</definedName>
    <definedName name="_xlnm.Print_Titles" localSheetId="3">'Seznam figur'!$9:$9</definedName>
    <definedName name="_xlnm.Print_Area" localSheetId="4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4" l="1" r="D7"/>
  <c i="3" r="J37"/>
  <c r="J36"/>
  <c i="1" r="AY56"/>
  <c i="3" r="J35"/>
  <c i="1" r="AX56"/>
  <c i="3" r="BI521"/>
  <c r="BH521"/>
  <c r="BG521"/>
  <c r="BF521"/>
  <c r="T521"/>
  <c r="T520"/>
  <c r="T519"/>
  <c r="R521"/>
  <c r="R520"/>
  <c r="R519"/>
  <c r="P521"/>
  <c r="P520"/>
  <c r="P519"/>
  <c r="BI514"/>
  <c r="BH514"/>
  <c r="BG514"/>
  <c r="BF514"/>
  <c r="T514"/>
  <c r="R514"/>
  <c r="P514"/>
  <c r="BI509"/>
  <c r="BH509"/>
  <c r="BG509"/>
  <c r="BF509"/>
  <c r="T509"/>
  <c r="R509"/>
  <c r="P509"/>
  <c r="BI504"/>
  <c r="BH504"/>
  <c r="BG504"/>
  <c r="BF504"/>
  <c r="T504"/>
  <c r="R504"/>
  <c r="P504"/>
  <c r="BI502"/>
  <c r="BH502"/>
  <c r="BG502"/>
  <c r="BF502"/>
  <c r="T502"/>
  <c r="R502"/>
  <c r="P502"/>
  <c r="BI499"/>
  <c r="BH499"/>
  <c r="BG499"/>
  <c r="BF499"/>
  <c r="T499"/>
  <c r="R499"/>
  <c r="P499"/>
  <c r="BI496"/>
  <c r="BH496"/>
  <c r="BG496"/>
  <c r="BF496"/>
  <c r="T496"/>
  <c r="R496"/>
  <c r="P496"/>
  <c r="BI493"/>
  <c r="BH493"/>
  <c r="BG493"/>
  <c r="BF493"/>
  <c r="T493"/>
  <c r="R493"/>
  <c r="P493"/>
  <c r="BI488"/>
  <c r="BH488"/>
  <c r="BG488"/>
  <c r="BF488"/>
  <c r="T488"/>
  <c r="R488"/>
  <c r="P488"/>
  <c r="BI483"/>
  <c r="BH483"/>
  <c r="BG483"/>
  <c r="BF483"/>
  <c r="T483"/>
  <c r="R483"/>
  <c r="P483"/>
  <c r="BI479"/>
  <c r="BH479"/>
  <c r="BG479"/>
  <c r="BF479"/>
  <c r="T479"/>
  <c r="R479"/>
  <c r="P479"/>
  <c r="BI477"/>
  <c r="BH477"/>
  <c r="BG477"/>
  <c r="BF477"/>
  <c r="T477"/>
  <c r="R477"/>
  <c r="P477"/>
  <c r="BI471"/>
  <c r="BH471"/>
  <c r="BG471"/>
  <c r="BF471"/>
  <c r="T471"/>
  <c r="R471"/>
  <c r="P471"/>
  <c r="BI465"/>
  <c r="BH465"/>
  <c r="BG465"/>
  <c r="BF465"/>
  <c r="T465"/>
  <c r="R465"/>
  <c r="P465"/>
  <c r="BI459"/>
  <c r="BH459"/>
  <c r="BG459"/>
  <c r="BF459"/>
  <c r="T459"/>
  <c r="R459"/>
  <c r="P459"/>
  <c r="BI456"/>
  <c r="BH456"/>
  <c r="BG456"/>
  <c r="BF456"/>
  <c r="T456"/>
  <c r="R456"/>
  <c r="P456"/>
  <c r="BI453"/>
  <c r="BH453"/>
  <c r="BG453"/>
  <c r="BF453"/>
  <c r="T453"/>
  <c r="R453"/>
  <c r="P453"/>
  <c r="BI450"/>
  <c r="BH450"/>
  <c r="BG450"/>
  <c r="BF450"/>
  <c r="T450"/>
  <c r="R450"/>
  <c r="P450"/>
  <c r="BI445"/>
  <c r="BH445"/>
  <c r="BG445"/>
  <c r="BF445"/>
  <c r="T445"/>
  <c r="R445"/>
  <c r="P445"/>
  <c r="BI439"/>
  <c r="BH439"/>
  <c r="BG439"/>
  <c r="BF439"/>
  <c r="T439"/>
  <c r="R439"/>
  <c r="P439"/>
  <c r="BI434"/>
  <c r="BH434"/>
  <c r="BG434"/>
  <c r="BF434"/>
  <c r="T434"/>
  <c r="R434"/>
  <c r="P434"/>
  <c r="BI430"/>
  <c r="BH430"/>
  <c r="BG430"/>
  <c r="BF430"/>
  <c r="T430"/>
  <c r="R430"/>
  <c r="P430"/>
  <c r="BI424"/>
  <c r="BH424"/>
  <c r="BG424"/>
  <c r="BF424"/>
  <c r="T424"/>
  <c r="R424"/>
  <c r="P424"/>
  <c r="BI418"/>
  <c r="BH418"/>
  <c r="BG418"/>
  <c r="BF418"/>
  <c r="T418"/>
  <c r="R418"/>
  <c r="P418"/>
  <c r="BI412"/>
  <c r="BH412"/>
  <c r="BG412"/>
  <c r="BF412"/>
  <c r="T412"/>
  <c r="R412"/>
  <c r="P412"/>
  <c r="BI406"/>
  <c r="BH406"/>
  <c r="BG406"/>
  <c r="BF406"/>
  <c r="T406"/>
  <c r="R406"/>
  <c r="P406"/>
  <c r="BI400"/>
  <c r="BH400"/>
  <c r="BG400"/>
  <c r="BF400"/>
  <c r="T400"/>
  <c r="R400"/>
  <c r="P400"/>
  <c r="BI396"/>
  <c r="BH396"/>
  <c r="BG396"/>
  <c r="BF396"/>
  <c r="T396"/>
  <c r="R396"/>
  <c r="P396"/>
  <c r="BI394"/>
  <c r="BH394"/>
  <c r="BG394"/>
  <c r="BF394"/>
  <c r="T394"/>
  <c r="R394"/>
  <c r="P394"/>
  <c r="BI392"/>
  <c r="BH392"/>
  <c r="BG392"/>
  <c r="BF392"/>
  <c r="T392"/>
  <c r="R392"/>
  <c r="P392"/>
  <c r="BI389"/>
  <c r="BH389"/>
  <c r="BG389"/>
  <c r="BF389"/>
  <c r="T389"/>
  <c r="R389"/>
  <c r="P389"/>
  <c r="BI385"/>
  <c r="BH385"/>
  <c r="BG385"/>
  <c r="BF385"/>
  <c r="T385"/>
  <c r="R385"/>
  <c r="P385"/>
  <c r="BI380"/>
  <c r="BH380"/>
  <c r="BG380"/>
  <c r="BF380"/>
  <c r="T380"/>
  <c r="R380"/>
  <c r="P380"/>
  <c r="BI375"/>
  <c r="BH375"/>
  <c r="BG375"/>
  <c r="BF375"/>
  <c r="T375"/>
  <c r="R375"/>
  <c r="P375"/>
  <c r="BI370"/>
  <c r="BH370"/>
  <c r="BG370"/>
  <c r="BF370"/>
  <c r="T370"/>
  <c r="R370"/>
  <c r="P370"/>
  <c r="BI368"/>
  <c r="BH368"/>
  <c r="BG368"/>
  <c r="BF368"/>
  <c r="T368"/>
  <c r="R368"/>
  <c r="P368"/>
  <c r="BI365"/>
  <c r="BH365"/>
  <c r="BG365"/>
  <c r="BF365"/>
  <c r="T365"/>
  <c r="R365"/>
  <c r="P365"/>
  <c r="BI362"/>
  <c r="BH362"/>
  <c r="BG362"/>
  <c r="BF362"/>
  <c r="T362"/>
  <c r="R362"/>
  <c r="P362"/>
  <c r="BI359"/>
  <c r="BH359"/>
  <c r="BG359"/>
  <c r="BF359"/>
  <c r="T359"/>
  <c r="R359"/>
  <c r="P359"/>
  <c r="BI356"/>
  <c r="BH356"/>
  <c r="BG356"/>
  <c r="BF356"/>
  <c r="T356"/>
  <c r="R356"/>
  <c r="P356"/>
  <c r="BI353"/>
  <c r="BH353"/>
  <c r="BG353"/>
  <c r="BF353"/>
  <c r="T353"/>
  <c r="R353"/>
  <c r="P353"/>
  <c r="BI350"/>
  <c r="BH350"/>
  <c r="BG350"/>
  <c r="BF350"/>
  <c r="T350"/>
  <c r="R350"/>
  <c r="P350"/>
  <c r="BI347"/>
  <c r="BH347"/>
  <c r="BG347"/>
  <c r="BF347"/>
  <c r="T347"/>
  <c r="R347"/>
  <c r="P347"/>
  <c r="BI345"/>
  <c r="BH345"/>
  <c r="BG345"/>
  <c r="BF345"/>
  <c r="T345"/>
  <c r="R345"/>
  <c r="P345"/>
  <c r="BI343"/>
  <c r="BH343"/>
  <c r="BG343"/>
  <c r="BF343"/>
  <c r="T343"/>
  <c r="R343"/>
  <c r="P343"/>
  <c r="BI340"/>
  <c r="BH340"/>
  <c r="BG340"/>
  <c r="BF340"/>
  <c r="T340"/>
  <c r="R340"/>
  <c r="P340"/>
  <c r="BI338"/>
  <c r="BH338"/>
  <c r="BG338"/>
  <c r="BF338"/>
  <c r="T338"/>
  <c r="R338"/>
  <c r="P338"/>
  <c r="BI335"/>
  <c r="BH335"/>
  <c r="BG335"/>
  <c r="BF335"/>
  <c r="T335"/>
  <c r="R335"/>
  <c r="P335"/>
  <c r="BI332"/>
  <c r="BH332"/>
  <c r="BG332"/>
  <c r="BF332"/>
  <c r="T332"/>
  <c r="R332"/>
  <c r="P332"/>
  <c r="BI330"/>
  <c r="BH330"/>
  <c r="BG330"/>
  <c r="BF330"/>
  <c r="T330"/>
  <c r="R330"/>
  <c r="P330"/>
  <c r="BI327"/>
  <c r="BH327"/>
  <c r="BG327"/>
  <c r="BF327"/>
  <c r="T327"/>
  <c r="R327"/>
  <c r="P327"/>
  <c r="BI325"/>
  <c r="BH325"/>
  <c r="BG325"/>
  <c r="BF325"/>
  <c r="T325"/>
  <c r="R325"/>
  <c r="P325"/>
  <c r="BI322"/>
  <c r="BH322"/>
  <c r="BG322"/>
  <c r="BF322"/>
  <c r="T322"/>
  <c r="R322"/>
  <c r="P322"/>
  <c r="BI320"/>
  <c r="BH320"/>
  <c r="BG320"/>
  <c r="BF320"/>
  <c r="T320"/>
  <c r="R320"/>
  <c r="P320"/>
  <c r="BI317"/>
  <c r="BH317"/>
  <c r="BG317"/>
  <c r="BF317"/>
  <c r="T317"/>
  <c r="R317"/>
  <c r="P317"/>
  <c r="BI315"/>
  <c r="BH315"/>
  <c r="BG315"/>
  <c r="BF315"/>
  <c r="T315"/>
  <c r="R315"/>
  <c r="P315"/>
  <c r="BI312"/>
  <c r="BH312"/>
  <c r="BG312"/>
  <c r="BF312"/>
  <c r="T312"/>
  <c r="R312"/>
  <c r="P312"/>
  <c r="BI310"/>
  <c r="BH310"/>
  <c r="BG310"/>
  <c r="BF310"/>
  <c r="T310"/>
  <c r="R310"/>
  <c r="P310"/>
  <c r="BI307"/>
  <c r="BH307"/>
  <c r="BG307"/>
  <c r="BF307"/>
  <c r="T307"/>
  <c r="R307"/>
  <c r="P307"/>
  <c r="BI303"/>
  <c r="BH303"/>
  <c r="BG303"/>
  <c r="BF303"/>
  <c r="T303"/>
  <c r="R303"/>
  <c r="P303"/>
  <c r="BI300"/>
  <c r="BH300"/>
  <c r="BG300"/>
  <c r="BF300"/>
  <c r="T300"/>
  <c r="R300"/>
  <c r="P300"/>
  <c r="BI296"/>
  <c r="BH296"/>
  <c r="BG296"/>
  <c r="BF296"/>
  <c r="T296"/>
  <c r="T295"/>
  <c r="R296"/>
  <c r="R295"/>
  <c r="P296"/>
  <c r="P295"/>
  <c r="BI292"/>
  <c r="BH292"/>
  <c r="BG292"/>
  <c r="BF292"/>
  <c r="T292"/>
  <c r="R292"/>
  <c r="P292"/>
  <c r="BI288"/>
  <c r="BH288"/>
  <c r="BG288"/>
  <c r="BF288"/>
  <c r="T288"/>
  <c r="R288"/>
  <c r="P288"/>
  <c r="BI284"/>
  <c r="BH284"/>
  <c r="BG284"/>
  <c r="BF284"/>
  <c r="T284"/>
  <c r="R284"/>
  <c r="P284"/>
  <c r="BI281"/>
  <c r="BH281"/>
  <c r="BG281"/>
  <c r="BF281"/>
  <c r="T281"/>
  <c r="R281"/>
  <c r="P281"/>
  <c r="BI278"/>
  <c r="BH278"/>
  <c r="BG278"/>
  <c r="BF278"/>
  <c r="T278"/>
  <c r="R278"/>
  <c r="P278"/>
  <c r="BI275"/>
  <c r="BH275"/>
  <c r="BG275"/>
  <c r="BF275"/>
  <c r="T275"/>
  <c r="R275"/>
  <c r="P275"/>
  <c r="BI272"/>
  <c r="BH272"/>
  <c r="BG272"/>
  <c r="BF272"/>
  <c r="T272"/>
  <c r="R272"/>
  <c r="P272"/>
  <c r="BI269"/>
  <c r="BH269"/>
  <c r="BG269"/>
  <c r="BF269"/>
  <c r="T269"/>
  <c r="R269"/>
  <c r="P269"/>
  <c r="BI266"/>
  <c r="BH266"/>
  <c r="BG266"/>
  <c r="BF266"/>
  <c r="T266"/>
  <c r="R266"/>
  <c r="P266"/>
  <c r="BI263"/>
  <c r="BH263"/>
  <c r="BG263"/>
  <c r="BF263"/>
  <c r="T263"/>
  <c r="R263"/>
  <c r="P263"/>
  <c r="BI260"/>
  <c r="BH260"/>
  <c r="BG260"/>
  <c r="BF260"/>
  <c r="T260"/>
  <c r="R260"/>
  <c r="P260"/>
  <c r="BI257"/>
  <c r="BH257"/>
  <c r="BG257"/>
  <c r="BF257"/>
  <c r="T257"/>
  <c r="R257"/>
  <c r="P257"/>
  <c r="BI254"/>
  <c r="BH254"/>
  <c r="BG254"/>
  <c r="BF254"/>
  <c r="T254"/>
  <c r="R254"/>
  <c r="P254"/>
  <c r="BI250"/>
  <c r="BH250"/>
  <c r="BG250"/>
  <c r="BF250"/>
  <c r="T250"/>
  <c r="R250"/>
  <c r="P250"/>
  <c r="BI248"/>
  <c r="BH248"/>
  <c r="BG248"/>
  <c r="BF248"/>
  <c r="T248"/>
  <c r="R248"/>
  <c r="P248"/>
  <c r="BI245"/>
  <c r="BH245"/>
  <c r="BG245"/>
  <c r="BF245"/>
  <c r="T245"/>
  <c r="R245"/>
  <c r="P245"/>
  <c r="BI241"/>
  <c r="BH241"/>
  <c r="BG241"/>
  <c r="BF241"/>
  <c r="T241"/>
  <c r="R241"/>
  <c r="P241"/>
  <c r="BI238"/>
  <c r="BH238"/>
  <c r="BG238"/>
  <c r="BF238"/>
  <c r="T238"/>
  <c r="R238"/>
  <c r="P238"/>
  <c r="BI236"/>
  <c r="BH236"/>
  <c r="BG236"/>
  <c r="BF236"/>
  <c r="T236"/>
  <c r="R236"/>
  <c r="P236"/>
  <c r="BI233"/>
  <c r="BH233"/>
  <c r="BG233"/>
  <c r="BF233"/>
  <c r="T233"/>
  <c r="R233"/>
  <c r="P233"/>
  <c r="BI229"/>
  <c r="BH229"/>
  <c r="BG229"/>
  <c r="BF229"/>
  <c r="T229"/>
  <c r="R229"/>
  <c r="P229"/>
  <c r="BI226"/>
  <c r="BH226"/>
  <c r="BG226"/>
  <c r="BF226"/>
  <c r="T226"/>
  <c r="R226"/>
  <c r="P226"/>
  <c r="BI222"/>
  <c r="BH222"/>
  <c r="BG222"/>
  <c r="BF222"/>
  <c r="T222"/>
  <c r="R222"/>
  <c r="P222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5"/>
  <c r="BH175"/>
  <c r="BG175"/>
  <c r="BF175"/>
  <c r="T175"/>
  <c r="R175"/>
  <c r="P175"/>
  <c r="BI171"/>
  <c r="BH171"/>
  <c r="BG171"/>
  <c r="BF171"/>
  <c r="T171"/>
  <c r="T170"/>
  <c r="R171"/>
  <c r="R170"/>
  <c r="P171"/>
  <c r="P170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3"/>
  <c r="BH153"/>
  <c r="BG153"/>
  <c r="BF153"/>
  <c r="T153"/>
  <c r="R153"/>
  <c r="P153"/>
  <c r="BI150"/>
  <c r="BH150"/>
  <c r="BG150"/>
  <c r="BF150"/>
  <c r="T150"/>
  <c r="R150"/>
  <c r="P150"/>
  <c r="BI144"/>
  <c r="BH144"/>
  <c r="BG144"/>
  <c r="BF144"/>
  <c r="T144"/>
  <c r="R144"/>
  <c r="P144"/>
  <c r="BI140"/>
  <c r="BH140"/>
  <c r="BG140"/>
  <c r="BF140"/>
  <c r="T140"/>
  <c r="R140"/>
  <c r="P140"/>
  <c r="BI134"/>
  <c r="BH134"/>
  <c r="BG134"/>
  <c r="BF134"/>
  <c r="T134"/>
  <c r="R134"/>
  <c r="P134"/>
  <c r="BI128"/>
  <c r="BH128"/>
  <c r="BG128"/>
  <c r="BF128"/>
  <c r="T128"/>
  <c r="R128"/>
  <c r="P128"/>
  <c r="BI122"/>
  <c r="BH122"/>
  <c r="BG122"/>
  <c r="BF122"/>
  <c r="T122"/>
  <c r="R122"/>
  <c r="P122"/>
  <c r="BI115"/>
  <c r="BH115"/>
  <c r="BG115"/>
  <c r="BF115"/>
  <c r="T115"/>
  <c r="T114"/>
  <c r="R115"/>
  <c r="R114"/>
  <c r="P115"/>
  <c r="P114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F96"/>
  <c r="E94"/>
  <c r="F52"/>
  <c r="E50"/>
  <c r="J24"/>
  <c r="E24"/>
  <c r="J99"/>
  <c r="J23"/>
  <c r="J21"/>
  <c r="E21"/>
  <c r="J98"/>
  <c r="J20"/>
  <c r="J18"/>
  <c r="E18"/>
  <c r="F55"/>
  <c r="J17"/>
  <c r="J15"/>
  <c r="E15"/>
  <c r="F54"/>
  <c r="J14"/>
  <c r="J12"/>
  <c r="J96"/>
  <c r="E7"/>
  <c r="E48"/>
  <c i="2" r="J37"/>
  <c r="J36"/>
  <c i="1" r="AY55"/>
  <c i="2" r="J35"/>
  <c i="1" r="AX55"/>
  <c i="2" r="BI666"/>
  <c r="BH666"/>
  <c r="BG666"/>
  <c r="BF666"/>
  <c r="T666"/>
  <c r="T665"/>
  <c r="R666"/>
  <c r="R665"/>
  <c r="P666"/>
  <c r="P665"/>
  <c r="BI662"/>
  <c r="BH662"/>
  <c r="BG662"/>
  <c r="BF662"/>
  <c r="T662"/>
  <c r="T661"/>
  <c r="R662"/>
  <c r="R661"/>
  <c r="P662"/>
  <c r="P661"/>
  <c r="BI657"/>
  <c r="BH657"/>
  <c r="BG657"/>
  <c r="BF657"/>
  <c r="T657"/>
  <c r="T656"/>
  <c r="T655"/>
  <c r="R657"/>
  <c r="R656"/>
  <c r="R655"/>
  <c r="P657"/>
  <c r="P656"/>
  <c r="P655"/>
  <c r="BI652"/>
  <c r="BH652"/>
  <c r="BG652"/>
  <c r="BF652"/>
  <c r="T652"/>
  <c r="T651"/>
  <c r="R652"/>
  <c r="R651"/>
  <c r="P652"/>
  <c r="P651"/>
  <c r="BI648"/>
  <c r="BH648"/>
  <c r="BG648"/>
  <c r="BF648"/>
  <c r="T648"/>
  <c r="T647"/>
  <c r="T646"/>
  <c r="R648"/>
  <c r="R647"/>
  <c r="R646"/>
  <c r="P648"/>
  <c r="P647"/>
  <c r="P646"/>
  <c r="BI630"/>
  <c r="BH630"/>
  <c r="BG630"/>
  <c r="BF630"/>
  <c r="T630"/>
  <c r="R630"/>
  <c r="P630"/>
  <c r="BI614"/>
  <c r="BH614"/>
  <c r="BG614"/>
  <c r="BF614"/>
  <c r="T614"/>
  <c r="R614"/>
  <c r="P614"/>
  <c r="BI611"/>
  <c r="BH611"/>
  <c r="BG611"/>
  <c r="BF611"/>
  <c r="T611"/>
  <c r="R611"/>
  <c r="P611"/>
  <c r="BI608"/>
  <c r="BH608"/>
  <c r="BG608"/>
  <c r="BF608"/>
  <c r="T608"/>
  <c r="R608"/>
  <c r="P608"/>
  <c r="BI605"/>
  <c r="BH605"/>
  <c r="BG605"/>
  <c r="BF605"/>
  <c r="T605"/>
  <c r="R605"/>
  <c r="P605"/>
  <c r="BI576"/>
  <c r="BH576"/>
  <c r="BG576"/>
  <c r="BF576"/>
  <c r="T576"/>
  <c r="R576"/>
  <c r="P576"/>
  <c r="BI547"/>
  <c r="BH547"/>
  <c r="BG547"/>
  <c r="BF547"/>
  <c r="T547"/>
  <c r="R547"/>
  <c r="P547"/>
  <c r="BI531"/>
  <c r="BH531"/>
  <c r="BG531"/>
  <c r="BF531"/>
  <c r="T531"/>
  <c r="R531"/>
  <c r="P531"/>
  <c r="BI527"/>
  <c r="BH527"/>
  <c r="BG527"/>
  <c r="BF527"/>
  <c r="T527"/>
  <c r="R527"/>
  <c r="P527"/>
  <c r="BI524"/>
  <c r="BH524"/>
  <c r="BG524"/>
  <c r="BF524"/>
  <c r="T524"/>
  <c r="R524"/>
  <c r="P524"/>
  <c r="BI518"/>
  <c r="BH518"/>
  <c r="BG518"/>
  <c r="BF518"/>
  <c r="T518"/>
  <c r="R518"/>
  <c r="P518"/>
  <c r="BI515"/>
  <c r="BH515"/>
  <c r="BG515"/>
  <c r="BF515"/>
  <c r="T515"/>
  <c r="R515"/>
  <c r="P515"/>
  <c r="BI509"/>
  <c r="BH509"/>
  <c r="BG509"/>
  <c r="BF509"/>
  <c r="T509"/>
  <c r="R509"/>
  <c r="P509"/>
  <c r="BI506"/>
  <c r="BH506"/>
  <c r="BG506"/>
  <c r="BF506"/>
  <c r="T506"/>
  <c r="R506"/>
  <c r="P506"/>
  <c r="BI503"/>
  <c r="BH503"/>
  <c r="BG503"/>
  <c r="BF503"/>
  <c r="T503"/>
  <c r="R503"/>
  <c r="P503"/>
  <c r="BI500"/>
  <c r="BH500"/>
  <c r="BG500"/>
  <c r="BF500"/>
  <c r="T500"/>
  <c r="R500"/>
  <c r="P500"/>
  <c r="BI497"/>
  <c r="BH497"/>
  <c r="BG497"/>
  <c r="BF497"/>
  <c r="T497"/>
  <c r="R497"/>
  <c r="P497"/>
  <c r="BI491"/>
  <c r="BH491"/>
  <c r="BG491"/>
  <c r="BF491"/>
  <c r="T491"/>
  <c r="R491"/>
  <c r="P491"/>
  <c r="BI487"/>
  <c r="BH487"/>
  <c r="BG487"/>
  <c r="BF487"/>
  <c r="T487"/>
  <c r="R487"/>
  <c r="P487"/>
  <c r="BI481"/>
  <c r="BH481"/>
  <c r="BG481"/>
  <c r="BF481"/>
  <c r="T481"/>
  <c r="R481"/>
  <c r="P481"/>
  <c r="BI477"/>
  <c r="BH477"/>
  <c r="BG477"/>
  <c r="BF477"/>
  <c r="T477"/>
  <c r="R477"/>
  <c r="P477"/>
  <c r="BI474"/>
  <c r="BH474"/>
  <c r="BG474"/>
  <c r="BF474"/>
  <c r="T474"/>
  <c r="R474"/>
  <c r="P474"/>
  <c r="BI471"/>
  <c r="BH471"/>
  <c r="BG471"/>
  <c r="BF471"/>
  <c r="T471"/>
  <c r="R471"/>
  <c r="P471"/>
  <c r="BI468"/>
  <c r="BH468"/>
  <c r="BG468"/>
  <c r="BF468"/>
  <c r="T468"/>
  <c r="R468"/>
  <c r="P468"/>
  <c r="BI464"/>
  <c r="BH464"/>
  <c r="BG464"/>
  <c r="BF464"/>
  <c r="T464"/>
  <c r="R464"/>
  <c r="P464"/>
  <c r="BI461"/>
  <c r="BH461"/>
  <c r="BG461"/>
  <c r="BF461"/>
  <c r="T461"/>
  <c r="R461"/>
  <c r="P461"/>
  <c r="BI456"/>
  <c r="BH456"/>
  <c r="BG456"/>
  <c r="BF456"/>
  <c r="T456"/>
  <c r="R456"/>
  <c r="P456"/>
  <c r="BI453"/>
  <c r="BH453"/>
  <c r="BG453"/>
  <c r="BF453"/>
  <c r="T453"/>
  <c r="R453"/>
  <c r="P453"/>
  <c r="BI450"/>
  <c r="BH450"/>
  <c r="BG450"/>
  <c r="BF450"/>
  <c r="T450"/>
  <c r="R450"/>
  <c r="P450"/>
  <c r="BI447"/>
  <c r="BH447"/>
  <c r="BG447"/>
  <c r="BF447"/>
  <c r="T447"/>
  <c r="R447"/>
  <c r="P447"/>
  <c r="BI444"/>
  <c r="BH444"/>
  <c r="BG444"/>
  <c r="BF444"/>
  <c r="T444"/>
  <c r="R444"/>
  <c r="P444"/>
  <c r="BI441"/>
  <c r="BH441"/>
  <c r="BG441"/>
  <c r="BF441"/>
  <c r="T441"/>
  <c r="R441"/>
  <c r="P441"/>
  <c r="BI438"/>
  <c r="BH438"/>
  <c r="BG438"/>
  <c r="BF438"/>
  <c r="T438"/>
  <c r="R438"/>
  <c r="P438"/>
  <c r="BI434"/>
  <c r="BH434"/>
  <c r="BG434"/>
  <c r="BF434"/>
  <c r="T434"/>
  <c r="R434"/>
  <c r="P434"/>
  <c r="BI431"/>
  <c r="BH431"/>
  <c r="BG431"/>
  <c r="BF431"/>
  <c r="T431"/>
  <c r="R431"/>
  <c r="P431"/>
  <c r="BI427"/>
  <c r="BH427"/>
  <c r="BG427"/>
  <c r="BF427"/>
  <c r="T427"/>
  <c r="R427"/>
  <c r="P427"/>
  <c r="BI424"/>
  <c r="BH424"/>
  <c r="BG424"/>
  <c r="BF424"/>
  <c r="T424"/>
  <c r="R424"/>
  <c r="P424"/>
  <c r="BI422"/>
  <c r="BH422"/>
  <c r="BG422"/>
  <c r="BF422"/>
  <c r="T422"/>
  <c r="R422"/>
  <c r="P422"/>
  <c r="BI420"/>
  <c r="BH420"/>
  <c r="BG420"/>
  <c r="BF420"/>
  <c r="T420"/>
  <c r="R420"/>
  <c r="P420"/>
  <c r="BI417"/>
  <c r="BH417"/>
  <c r="BG417"/>
  <c r="BF417"/>
  <c r="T417"/>
  <c r="R417"/>
  <c r="P417"/>
  <c r="BI413"/>
  <c r="BH413"/>
  <c r="BG413"/>
  <c r="BF413"/>
  <c r="T413"/>
  <c r="R413"/>
  <c r="P413"/>
  <c r="BI408"/>
  <c r="BH408"/>
  <c r="BG408"/>
  <c r="BF408"/>
  <c r="T408"/>
  <c r="R408"/>
  <c r="P408"/>
  <c r="BI403"/>
  <c r="BH403"/>
  <c r="BG403"/>
  <c r="BF403"/>
  <c r="T403"/>
  <c r="R403"/>
  <c r="P403"/>
  <c r="BI398"/>
  <c r="BH398"/>
  <c r="BG398"/>
  <c r="BF398"/>
  <c r="T398"/>
  <c r="R398"/>
  <c r="P398"/>
  <c r="BI394"/>
  <c r="BH394"/>
  <c r="BG394"/>
  <c r="BF394"/>
  <c r="T394"/>
  <c r="R394"/>
  <c r="P394"/>
  <c r="BI390"/>
  <c r="BH390"/>
  <c r="BG390"/>
  <c r="BF390"/>
  <c r="T390"/>
  <c r="R390"/>
  <c r="P390"/>
  <c r="BI387"/>
  <c r="BH387"/>
  <c r="BG387"/>
  <c r="BF387"/>
  <c r="T387"/>
  <c r="R387"/>
  <c r="P387"/>
  <c r="BI384"/>
  <c r="BH384"/>
  <c r="BG384"/>
  <c r="BF384"/>
  <c r="T384"/>
  <c r="R384"/>
  <c r="P384"/>
  <c r="BI381"/>
  <c r="BH381"/>
  <c r="BG381"/>
  <c r="BF381"/>
  <c r="T381"/>
  <c r="R381"/>
  <c r="P381"/>
  <c r="BI378"/>
  <c r="BH378"/>
  <c r="BG378"/>
  <c r="BF378"/>
  <c r="T378"/>
  <c r="R378"/>
  <c r="P378"/>
  <c r="BI375"/>
  <c r="BH375"/>
  <c r="BG375"/>
  <c r="BF375"/>
  <c r="T375"/>
  <c r="R375"/>
  <c r="P375"/>
  <c r="BI373"/>
  <c r="BH373"/>
  <c r="BG373"/>
  <c r="BF373"/>
  <c r="T373"/>
  <c r="R373"/>
  <c r="P373"/>
  <c r="BI371"/>
  <c r="BH371"/>
  <c r="BG371"/>
  <c r="BF371"/>
  <c r="T371"/>
  <c r="R371"/>
  <c r="P371"/>
  <c r="BI368"/>
  <c r="BH368"/>
  <c r="BG368"/>
  <c r="BF368"/>
  <c r="T368"/>
  <c r="R368"/>
  <c r="P368"/>
  <c r="BI366"/>
  <c r="BH366"/>
  <c r="BG366"/>
  <c r="BF366"/>
  <c r="T366"/>
  <c r="R366"/>
  <c r="P366"/>
  <c r="BI363"/>
  <c r="BH363"/>
  <c r="BG363"/>
  <c r="BF363"/>
  <c r="T363"/>
  <c r="R363"/>
  <c r="P363"/>
  <c r="BI361"/>
  <c r="BH361"/>
  <c r="BG361"/>
  <c r="BF361"/>
  <c r="T361"/>
  <c r="R361"/>
  <c r="P361"/>
  <c r="BI358"/>
  <c r="BH358"/>
  <c r="BG358"/>
  <c r="BF358"/>
  <c r="T358"/>
  <c r="R358"/>
  <c r="P358"/>
  <c r="BI356"/>
  <c r="BH356"/>
  <c r="BG356"/>
  <c r="BF356"/>
  <c r="T356"/>
  <c r="R356"/>
  <c r="P356"/>
  <c r="BI353"/>
  <c r="BH353"/>
  <c r="BG353"/>
  <c r="BF353"/>
  <c r="T353"/>
  <c r="R353"/>
  <c r="P353"/>
  <c r="BI351"/>
  <c r="BH351"/>
  <c r="BG351"/>
  <c r="BF351"/>
  <c r="T351"/>
  <c r="R351"/>
  <c r="P351"/>
  <c r="BI348"/>
  <c r="BH348"/>
  <c r="BG348"/>
  <c r="BF348"/>
  <c r="T348"/>
  <c r="R348"/>
  <c r="P348"/>
  <c r="BI346"/>
  <c r="BH346"/>
  <c r="BG346"/>
  <c r="BF346"/>
  <c r="T346"/>
  <c r="R346"/>
  <c r="P346"/>
  <c r="BI343"/>
  <c r="BH343"/>
  <c r="BG343"/>
  <c r="BF343"/>
  <c r="T343"/>
  <c r="R343"/>
  <c r="P343"/>
  <c r="BI341"/>
  <c r="BH341"/>
  <c r="BG341"/>
  <c r="BF341"/>
  <c r="T341"/>
  <c r="R341"/>
  <c r="P341"/>
  <c r="BI338"/>
  <c r="BH338"/>
  <c r="BG338"/>
  <c r="BF338"/>
  <c r="T338"/>
  <c r="R338"/>
  <c r="P338"/>
  <c r="BI334"/>
  <c r="BH334"/>
  <c r="BG334"/>
  <c r="BF334"/>
  <c r="T334"/>
  <c r="R334"/>
  <c r="P334"/>
  <c r="BI331"/>
  <c r="BH331"/>
  <c r="BG331"/>
  <c r="BF331"/>
  <c r="T331"/>
  <c r="R331"/>
  <c r="P331"/>
  <c r="BI328"/>
  <c r="BH328"/>
  <c r="BG328"/>
  <c r="BF328"/>
  <c r="T328"/>
  <c r="R328"/>
  <c r="P328"/>
  <c r="BI324"/>
  <c r="BH324"/>
  <c r="BG324"/>
  <c r="BF324"/>
  <c r="T324"/>
  <c r="T323"/>
  <c r="R324"/>
  <c r="R323"/>
  <c r="P324"/>
  <c r="P323"/>
  <c r="BI320"/>
  <c r="BH320"/>
  <c r="BG320"/>
  <c r="BF320"/>
  <c r="T320"/>
  <c r="R320"/>
  <c r="P320"/>
  <c r="BI316"/>
  <c r="BH316"/>
  <c r="BG316"/>
  <c r="BF316"/>
  <c r="T316"/>
  <c r="R316"/>
  <c r="P316"/>
  <c r="BI312"/>
  <c r="BH312"/>
  <c r="BG312"/>
  <c r="BF312"/>
  <c r="T312"/>
  <c r="R312"/>
  <c r="P312"/>
  <c r="BI310"/>
  <c r="BH310"/>
  <c r="BG310"/>
  <c r="BF310"/>
  <c r="T310"/>
  <c r="R310"/>
  <c r="P310"/>
  <c r="BI306"/>
  <c r="BH306"/>
  <c r="BG306"/>
  <c r="BF306"/>
  <c r="T306"/>
  <c r="R306"/>
  <c r="P306"/>
  <c r="BI303"/>
  <c r="BH303"/>
  <c r="BG303"/>
  <c r="BF303"/>
  <c r="T303"/>
  <c r="R303"/>
  <c r="P303"/>
  <c r="BI300"/>
  <c r="BH300"/>
  <c r="BG300"/>
  <c r="BF300"/>
  <c r="T300"/>
  <c r="R300"/>
  <c r="P300"/>
  <c r="BI296"/>
  <c r="BH296"/>
  <c r="BG296"/>
  <c r="BF296"/>
  <c r="T296"/>
  <c r="R296"/>
  <c r="P296"/>
  <c r="BI293"/>
  <c r="BH293"/>
  <c r="BG293"/>
  <c r="BF293"/>
  <c r="T293"/>
  <c r="R293"/>
  <c r="P293"/>
  <c r="BI290"/>
  <c r="BH290"/>
  <c r="BG290"/>
  <c r="BF290"/>
  <c r="T290"/>
  <c r="R290"/>
  <c r="P290"/>
  <c r="BI287"/>
  <c r="BH287"/>
  <c r="BG287"/>
  <c r="BF287"/>
  <c r="T287"/>
  <c r="R287"/>
  <c r="P287"/>
  <c r="BI284"/>
  <c r="BH284"/>
  <c r="BG284"/>
  <c r="BF284"/>
  <c r="T284"/>
  <c r="R284"/>
  <c r="P284"/>
  <c r="BI281"/>
  <c r="BH281"/>
  <c r="BG281"/>
  <c r="BF281"/>
  <c r="T281"/>
  <c r="R281"/>
  <c r="P281"/>
  <c r="BI278"/>
  <c r="BH278"/>
  <c r="BG278"/>
  <c r="BF278"/>
  <c r="T278"/>
  <c r="R278"/>
  <c r="P278"/>
  <c r="BI275"/>
  <c r="BH275"/>
  <c r="BG275"/>
  <c r="BF275"/>
  <c r="T275"/>
  <c r="R275"/>
  <c r="P275"/>
  <c r="BI272"/>
  <c r="BH272"/>
  <c r="BG272"/>
  <c r="BF272"/>
  <c r="T272"/>
  <c r="R272"/>
  <c r="P272"/>
  <c r="BI269"/>
  <c r="BH269"/>
  <c r="BG269"/>
  <c r="BF269"/>
  <c r="T269"/>
  <c r="R269"/>
  <c r="P269"/>
  <c r="BI266"/>
  <c r="BH266"/>
  <c r="BG266"/>
  <c r="BF266"/>
  <c r="T266"/>
  <c r="R266"/>
  <c r="P266"/>
  <c r="BI263"/>
  <c r="BH263"/>
  <c r="BG263"/>
  <c r="BF263"/>
  <c r="T263"/>
  <c r="R263"/>
  <c r="P263"/>
  <c r="BI260"/>
  <c r="BH260"/>
  <c r="BG260"/>
  <c r="BF260"/>
  <c r="T260"/>
  <c r="R260"/>
  <c r="P260"/>
  <c r="BI254"/>
  <c r="BH254"/>
  <c r="BG254"/>
  <c r="BF254"/>
  <c r="T254"/>
  <c r="R254"/>
  <c r="P254"/>
  <c r="BI248"/>
  <c r="BH248"/>
  <c r="BG248"/>
  <c r="BF248"/>
  <c r="T248"/>
  <c r="R248"/>
  <c r="P248"/>
  <c r="BI244"/>
  <c r="BH244"/>
  <c r="BG244"/>
  <c r="BF244"/>
  <c r="T244"/>
  <c r="R244"/>
  <c r="P244"/>
  <c r="BI240"/>
  <c r="BH240"/>
  <c r="BG240"/>
  <c r="BF240"/>
  <c r="T240"/>
  <c r="R240"/>
  <c r="P240"/>
  <c r="BI236"/>
  <c r="BH236"/>
  <c r="BG236"/>
  <c r="BF236"/>
  <c r="T236"/>
  <c r="R236"/>
  <c r="P236"/>
  <c r="BI233"/>
  <c r="BH233"/>
  <c r="BG233"/>
  <c r="BF233"/>
  <c r="T233"/>
  <c r="R233"/>
  <c r="P233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6"/>
  <c r="BH216"/>
  <c r="BG216"/>
  <c r="BF216"/>
  <c r="T216"/>
  <c r="R216"/>
  <c r="P216"/>
  <c r="BI212"/>
  <c r="BH212"/>
  <c r="BG212"/>
  <c r="BF212"/>
  <c r="T212"/>
  <c r="R212"/>
  <c r="P212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2"/>
  <c r="BH162"/>
  <c r="BG162"/>
  <c r="BF162"/>
  <c r="T162"/>
  <c r="R162"/>
  <c r="P162"/>
  <c r="BI158"/>
  <c r="BH158"/>
  <c r="BG158"/>
  <c r="BF158"/>
  <c r="T158"/>
  <c r="T157"/>
  <c r="R158"/>
  <c r="R157"/>
  <c r="P158"/>
  <c r="P157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0"/>
  <c r="BH140"/>
  <c r="BG140"/>
  <c r="BF140"/>
  <c r="T140"/>
  <c r="R140"/>
  <c r="P140"/>
  <c r="BI137"/>
  <c r="BH137"/>
  <c r="BG137"/>
  <c r="BF137"/>
  <c r="T137"/>
  <c r="R137"/>
  <c r="P137"/>
  <c r="BI131"/>
  <c r="BH131"/>
  <c r="BG131"/>
  <c r="BF131"/>
  <c r="T131"/>
  <c r="R131"/>
  <c r="P131"/>
  <c r="BI127"/>
  <c r="BH127"/>
  <c r="BG127"/>
  <c r="BF127"/>
  <c r="T127"/>
  <c r="T126"/>
  <c r="R127"/>
  <c r="R126"/>
  <c r="P127"/>
  <c r="P126"/>
  <c r="BI120"/>
  <c r="BH120"/>
  <c r="BG120"/>
  <c r="BF120"/>
  <c r="T120"/>
  <c r="T119"/>
  <c r="R120"/>
  <c r="R119"/>
  <c r="P120"/>
  <c r="P119"/>
  <c r="BI116"/>
  <c r="BH116"/>
  <c r="BG116"/>
  <c r="BF116"/>
  <c r="T116"/>
  <c r="T115"/>
  <c r="R116"/>
  <c r="R115"/>
  <c r="P116"/>
  <c r="P115"/>
  <c r="F107"/>
  <c r="E105"/>
  <c r="F52"/>
  <c r="E50"/>
  <c r="J24"/>
  <c r="E24"/>
  <c r="J110"/>
  <c r="J23"/>
  <c r="J21"/>
  <c r="E21"/>
  <c r="J54"/>
  <c r="J20"/>
  <c r="J18"/>
  <c r="E18"/>
  <c r="F55"/>
  <c r="J17"/>
  <c r="J15"/>
  <c r="E15"/>
  <c r="F109"/>
  <c r="J14"/>
  <c r="J12"/>
  <c r="J107"/>
  <c r="E7"/>
  <c r="E103"/>
  <c i="1" r="L50"/>
  <c r="AM50"/>
  <c r="AM49"/>
  <c r="L49"/>
  <c r="AM47"/>
  <c r="L47"/>
  <c r="L45"/>
  <c r="L44"/>
  <c i="2" r="J408"/>
  <c r="J140"/>
  <c r="BK450"/>
  <c r="J324"/>
  <c i="3" r="BK250"/>
  <c r="BK150"/>
  <c r="BK300"/>
  <c r="BK193"/>
  <c r="BK144"/>
  <c i="2" r="BK487"/>
  <c r="J662"/>
  <c r="BK198"/>
  <c r="J422"/>
  <c r="BK363"/>
  <c i="3" r="BK456"/>
  <c r="J445"/>
  <c r="J439"/>
  <c r="J288"/>
  <c i="2" r="BK608"/>
  <c r="BK188"/>
  <c r="J303"/>
  <c r="BK420"/>
  <c r="BK171"/>
  <c i="3" r="J260"/>
  <c r="J175"/>
  <c r="BK370"/>
  <c r="BK430"/>
  <c r="BK153"/>
  <c i="2" r="J287"/>
  <c r="BK353"/>
  <c r="BK275"/>
  <c r="BK438"/>
  <c r="BK248"/>
  <c i="3" r="J338"/>
  <c r="J368"/>
  <c r="J215"/>
  <c r="BK122"/>
  <c i="2" r="BK524"/>
  <c r="BK312"/>
  <c r="J147"/>
  <c r="J269"/>
  <c i="3" r="J343"/>
  <c r="J217"/>
  <c r="BK368"/>
  <c r="J211"/>
  <c r="J128"/>
  <c i="2" r="J371"/>
  <c r="BK464"/>
  <c r="BK381"/>
  <c r="BK244"/>
  <c r="J188"/>
  <c i="3" r="J488"/>
  <c r="BK197"/>
  <c r="J359"/>
  <c r="J370"/>
  <c r="BK178"/>
  <c i="2" r="J666"/>
  <c r="J240"/>
  <c r="J524"/>
  <c r="J353"/>
  <c r="J165"/>
  <c i="3" r="BK453"/>
  <c r="BK504"/>
  <c r="BK217"/>
  <c r="J206"/>
  <c i="2" r="J204"/>
  <c r="BK366"/>
  <c r="BK371"/>
  <c r="J387"/>
  <c r="BK384"/>
  <c r="BK208"/>
  <c i="3" r="J453"/>
  <c r="J108"/>
  <c r="BK229"/>
  <c r="J365"/>
  <c r="J193"/>
  <c i="2" r="BK427"/>
  <c r="J381"/>
  <c r="J474"/>
  <c r="J290"/>
  <c r="BK284"/>
  <c i="3" r="BK269"/>
  <c r="BK186"/>
  <c r="BK521"/>
  <c r="BK284"/>
  <c r="J229"/>
  <c i="2" r="J531"/>
  <c r="BK131"/>
  <c r="J177"/>
  <c r="BK403"/>
  <c r="J167"/>
  <c r="BK233"/>
  <c i="3" r="BK215"/>
  <c r="BK332"/>
  <c r="J245"/>
  <c r="BK359"/>
  <c i="2" r="J506"/>
  <c r="J611"/>
  <c r="BK461"/>
  <c r="BK398"/>
  <c r="J195"/>
  <c i="3" r="J502"/>
  <c r="BK226"/>
  <c r="J406"/>
  <c r="J186"/>
  <c r="J208"/>
  <c i="2" r="J497"/>
  <c r="J481"/>
  <c r="J343"/>
  <c r="BK394"/>
  <c r="J316"/>
  <c i="3" r="J483"/>
  <c r="J178"/>
  <c r="J496"/>
  <c r="BK424"/>
  <c r="BK245"/>
  <c i="2" r="J444"/>
  <c r="J368"/>
  <c r="BK348"/>
  <c r="BK293"/>
  <c r="J169"/>
  <c i="3" r="J284"/>
  <c r="J171"/>
  <c r="J335"/>
  <c r="BK222"/>
  <c r="BK160"/>
  <c i="2" r="J366"/>
  <c r="BK477"/>
  <c r="J226"/>
  <c r="J398"/>
  <c i="3" r="J238"/>
  <c r="BK327"/>
  <c r="BK385"/>
  <c r="BK236"/>
  <c r="J392"/>
  <c i="2" r="J263"/>
  <c r="BK431"/>
  <c r="J456"/>
  <c r="BK424"/>
  <c r="J272"/>
  <c i="3" r="J504"/>
  <c r="BK483"/>
  <c r="BK254"/>
  <c r="J219"/>
  <c r="J197"/>
  <c i="2" r="BK375"/>
  <c r="BK444"/>
  <c r="J338"/>
  <c r="BK390"/>
  <c r="J116"/>
  <c r="BK206"/>
  <c i="3" r="J236"/>
  <c r="BK418"/>
  <c r="J241"/>
  <c r="BK189"/>
  <c i="2" r="J461"/>
  <c r="BK453"/>
  <c r="BK447"/>
  <c r="BK358"/>
  <c r="J356"/>
  <c r="BK167"/>
  <c i="3" r="J509"/>
  <c r="J499"/>
  <c r="BK330"/>
  <c r="BK219"/>
  <c i="2" r="BK471"/>
  <c r="J447"/>
  <c r="J179"/>
  <c r="BK228"/>
  <c r="BK226"/>
  <c i="3" r="BK191"/>
  <c r="J345"/>
  <c r="BK128"/>
  <c r="J199"/>
  <c i="2" r="BK338"/>
  <c r="J608"/>
  <c r="BK481"/>
  <c r="BK177"/>
  <c r="J244"/>
  <c i="3" r="J375"/>
  <c r="J434"/>
  <c r="BK389"/>
  <c r="J248"/>
  <c i="2" r="J477"/>
  <c r="J434"/>
  <c r="BK497"/>
  <c r="J275"/>
  <c i="3" r="BK257"/>
  <c r="BK477"/>
  <c r="J292"/>
  <c r="BK241"/>
  <c i="2" r="BK195"/>
  <c r="J190"/>
  <c r="BK417"/>
  <c r="BK263"/>
  <c i="3" r="J471"/>
  <c r="BK134"/>
  <c r="BK296"/>
  <c r="BK108"/>
  <c i="2" r="BK320"/>
  <c r="BK272"/>
  <c r="J320"/>
  <c r="J363"/>
  <c r="BK158"/>
  <c i="3" r="J389"/>
  <c r="J418"/>
  <c r="J275"/>
  <c r="J315"/>
  <c i="2" r="J605"/>
  <c r="BK192"/>
  <c r="BK334"/>
  <c r="J278"/>
  <c r="BK378"/>
  <c r="J144"/>
  <c i="3" r="J514"/>
  <c r="J250"/>
  <c r="J140"/>
  <c r="BK163"/>
  <c i="2" r="J500"/>
  <c r="BK236"/>
  <c r="BK356"/>
  <c r="J127"/>
  <c r="BK361"/>
  <c i="3" r="BK450"/>
  <c r="BK307"/>
  <c r="J396"/>
  <c r="BK278"/>
  <c r="J312"/>
  <c i="2" r="BK662"/>
  <c r="J233"/>
  <c r="BK531"/>
  <c r="J431"/>
  <c r="J341"/>
  <c i="3" r="BK394"/>
  <c r="BK157"/>
  <c r="BK260"/>
  <c r="BK380"/>
  <c i="2" r="BK666"/>
  <c r="J657"/>
  <c r="BK515"/>
  <c r="J471"/>
  <c i="1" r="AS54"/>
  <c i="3" r="J105"/>
  <c r="BK166"/>
  <c r="J184"/>
  <c i="2" r="BK300"/>
  <c r="J547"/>
  <c r="BK147"/>
  <c r="BK346"/>
  <c i="3" r="BK406"/>
  <c r="J459"/>
  <c r="BK496"/>
  <c r="BK248"/>
  <c r="J254"/>
  <c i="2" r="BK296"/>
  <c r="J394"/>
  <c r="BK456"/>
  <c r="J331"/>
  <c r="J248"/>
  <c i="3" r="J303"/>
  <c r="J189"/>
  <c i="2" r="J468"/>
  <c r="BK474"/>
  <c r="J120"/>
  <c r="BK179"/>
  <c i="3" r="BK263"/>
  <c r="BK392"/>
  <c r="J160"/>
  <c r="J122"/>
  <c i="2" r="J487"/>
  <c r="J236"/>
  <c r="BK162"/>
  <c i="3" r="BK340"/>
  <c r="J144"/>
  <c r="J204"/>
  <c i="2" r="BK387"/>
  <c r="J527"/>
  <c r="J503"/>
  <c r="J427"/>
  <c r="J137"/>
  <c i="3" r="BK502"/>
  <c r="BK434"/>
  <c r="J257"/>
  <c i="2" r="BK547"/>
  <c r="BK137"/>
  <c r="J183"/>
  <c r="BK468"/>
  <c r="J281"/>
  <c i="3" r="J222"/>
  <c r="J134"/>
  <c r="BK272"/>
  <c r="BK184"/>
  <c i="2" r="BK576"/>
  <c r="J162"/>
  <c r="J373"/>
  <c r="J284"/>
  <c r="BK328"/>
  <c i="3" r="J424"/>
  <c r="J465"/>
  <c r="BK317"/>
  <c r="J226"/>
  <c i="2" r="BK266"/>
  <c r="J438"/>
  <c r="J266"/>
  <c r="J453"/>
  <c r="J173"/>
  <c r="J206"/>
  <c r="J223"/>
  <c i="3" r="J347"/>
  <c r="BK288"/>
  <c r="J385"/>
  <c r="J322"/>
  <c r="J111"/>
  <c i="2" r="BK518"/>
  <c r="J328"/>
  <c r="BK140"/>
  <c r="J212"/>
  <c r="BK175"/>
  <c i="3" r="J330"/>
  <c r="J394"/>
  <c r="BK115"/>
  <c r="J153"/>
  <c r="BK171"/>
  <c i="2" r="J614"/>
  <c r="J648"/>
  <c r="BK506"/>
  <c r="J260"/>
  <c r="J358"/>
  <c r="BK181"/>
  <c i="3" r="BK350"/>
  <c r="BK439"/>
  <c r="BK310"/>
  <c r="BK266"/>
  <c i="2" r="BK527"/>
  <c r="BK614"/>
  <c r="BK500"/>
  <c r="BK153"/>
  <c r="BK220"/>
  <c i="3" r="BK362"/>
  <c r="J182"/>
  <c r="J356"/>
  <c r="J412"/>
  <c i="2" r="BK630"/>
  <c r="BK290"/>
  <c r="J390"/>
  <c r="J198"/>
  <c r="BK165"/>
  <c r="J230"/>
  <c i="3" r="J380"/>
  <c r="J493"/>
  <c r="J191"/>
  <c r="BK175"/>
  <c i="2" r="J171"/>
  <c r="BK254"/>
  <c r="BK230"/>
  <c r="J346"/>
  <c r="BK127"/>
  <c i="3" r="BK471"/>
  <c r="J310"/>
  <c r="J300"/>
  <c r="BK325"/>
  <c r="J150"/>
  <c i="2" r="J220"/>
  <c r="J131"/>
  <c r="BK434"/>
  <c r="BK173"/>
  <c i="3" r="BK281"/>
  <c r="BK111"/>
  <c r="BK465"/>
  <c r="J263"/>
  <c r="BK180"/>
  <c i="2" r="BK503"/>
  <c r="J150"/>
  <c r="BK223"/>
  <c r="J361"/>
  <c r="BK185"/>
  <c r="BK306"/>
  <c r="J413"/>
  <c r="J200"/>
  <c i="3" r="BK292"/>
  <c r="BK182"/>
  <c r="BK353"/>
  <c r="BK275"/>
  <c r="J180"/>
  <c r="J296"/>
  <c i="2" r="J450"/>
  <c r="BK413"/>
  <c r="BK281"/>
  <c r="J208"/>
  <c r="J351"/>
  <c r="J153"/>
  <c i="3" r="BK211"/>
  <c r="BK320"/>
  <c r="BK343"/>
  <c r="BK140"/>
  <c i="2" r="J652"/>
  <c r="J158"/>
  <c r="BK269"/>
  <c r="BK216"/>
  <c r="BK183"/>
  <c i="3" r="BK514"/>
  <c r="J163"/>
  <c r="BK338"/>
  <c r="BK479"/>
  <c r="BK105"/>
  <c i="2" r="J310"/>
  <c r="BK120"/>
  <c r="J312"/>
  <c r="BK316"/>
  <c r="BK204"/>
  <c i="3" r="J400"/>
  <c r="J456"/>
  <c r="J195"/>
  <c r="J272"/>
  <c i="2" r="J630"/>
  <c r="BK351"/>
  <c r="J216"/>
  <c r="BK310"/>
  <c i="3" r="J332"/>
  <c r="J430"/>
  <c r="BK312"/>
  <c r="J157"/>
  <c r="BK199"/>
  <c i="2" r="J348"/>
  <c r="J384"/>
  <c r="BK331"/>
  <c r="BK200"/>
  <c r="J202"/>
  <c i="3" r="BK356"/>
  <c r="BK493"/>
  <c r="BK459"/>
  <c r="BK303"/>
  <c r="J266"/>
  <c i="2" r="BK278"/>
  <c r="BK441"/>
  <c r="J403"/>
  <c r="BK408"/>
  <c r="J175"/>
  <c i="3" r="J201"/>
  <c r="J350"/>
  <c r="J317"/>
  <c r="J307"/>
  <c i="2" r="BK611"/>
  <c r="BK652"/>
  <c r="J518"/>
  <c r="J306"/>
  <c r="BK116"/>
  <c r="J420"/>
  <c r="BK150"/>
  <c i="3" r="BK375"/>
  <c r="BK412"/>
  <c r="BK400"/>
  <c r="J479"/>
  <c r="BK213"/>
  <c i="2" r="J576"/>
  <c r="BK605"/>
  <c r="BK341"/>
  <c r="J441"/>
  <c r="BK324"/>
  <c i="3" r="BK499"/>
  <c r="J362"/>
  <c r="BK445"/>
  <c r="BK206"/>
  <c i="2" r="J509"/>
  <c r="J515"/>
  <c r="J181"/>
  <c r="BK169"/>
  <c r="J296"/>
  <c i="3" r="J325"/>
  <c r="BK195"/>
  <c r="J340"/>
  <c r="BK396"/>
  <c r="J213"/>
  <c i="2" r="BK648"/>
  <c r="BK260"/>
  <c r="BK422"/>
  <c r="J185"/>
  <c r="BK287"/>
  <c i="3" r="J521"/>
  <c r="J327"/>
  <c r="BK347"/>
  <c r="J320"/>
  <c i="2" r="J334"/>
  <c r="J228"/>
  <c r="J464"/>
  <c r="BK240"/>
  <c r="J300"/>
  <c i="3" r="J166"/>
  <c r="J281"/>
  <c r="J233"/>
  <c r="BK233"/>
  <c i="2" r="J424"/>
  <c r="BK509"/>
  <c r="J378"/>
  <c r="BK343"/>
  <c r="BK373"/>
  <c i="3" r="BK315"/>
  <c r="J477"/>
  <c r="BK509"/>
  <c r="J353"/>
  <c r="BK238"/>
  <c i="2" r="J417"/>
  <c r="BK202"/>
  <c r="J254"/>
  <c r="J293"/>
  <c r="BK190"/>
  <c i="3" r="BK322"/>
  <c r="J269"/>
  <c r="BK345"/>
  <c i="2" r="BK657"/>
  <c r="BK212"/>
  <c r="BK303"/>
  <c r="BK368"/>
  <c i="3" r="BK488"/>
  <c r="BK204"/>
  <c r="BK335"/>
  <c r="J115"/>
  <c r="BK201"/>
  <c i="2" r="J491"/>
  <c r="BK144"/>
  <c r="BK491"/>
  <c r="J375"/>
  <c r="J192"/>
  <c i="3" r="BK208"/>
  <c r="J450"/>
  <c r="BK365"/>
  <c r="J278"/>
  <c i="2" l="1" r="R130"/>
  <c r="R161"/>
  <c r="P247"/>
  <c r="BK309"/>
  <c r="J309"/>
  <c r="J73"/>
  <c r="T315"/>
  <c r="P337"/>
  <c r="T383"/>
  <c r="T416"/>
  <c r="P437"/>
  <c r="T467"/>
  <c r="BK530"/>
  <c r="J530"/>
  <c r="J86"/>
  <c i="3" r="P104"/>
  <c r="P121"/>
  <c r="R143"/>
  <c r="P221"/>
  <c r="P253"/>
  <c r="R287"/>
  <c r="R306"/>
  <c r="BK374"/>
  <c r="J374"/>
  <c r="J76"/>
  <c r="P399"/>
  <c i="2" r="T143"/>
  <c r="P211"/>
  <c r="BK239"/>
  <c r="J239"/>
  <c r="J70"/>
  <c r="T239"/>
  <c r="P299"/>
  <c r="BK315"/>
  <c r="J315"/>
  <c r="J74"/>
  <c r="P490"/>
  <c i="3" r="BK143"/>
  <c r="J143"/>
  <c r="J64"/>
  <c r="T156"/>
  <c r="BK221"/>
  <c r="J221"/>
  <c r="J69"/>
  <c r="R253"/>
  <c r="BK299"/>
  <c r="J299"/>
  <c r="J73"/>
  <c r="R299"/>
  <c r="BK355"/>
  <c r="J355"/>
  <c r="J75"/>
  <c r="P374"/>
  <c r="R399"/>
  <c r="T433"/>
  <c i="2" r="P130"/>
  <c r="T161"/>
  <c r="R211"/>
  <c r="P239"/>
  <c r="BK299"/>
  <c r="J299"/>
  <c r="J72"/>
  <c r="R309"/>
  <c r="BK327"/>
  <c r="J327"/>
  <c r="J76"/>
  <c r="R327"/>
  <c r="R383"/>
  <c r="T397"/>
  <c r="BK430"/>
  <c r="J430"/>
  <c r="J81"/>
  <c r="T430"/>
  <c r="BK467"/>
  <c r="J467"/>
  <c r="J83"/>
  <c r="P480"/>
  <c r="BK490"/>
  <c r="J490"/>
  <c r="J85"/>
  <c r="T490"/>
  <c i="3" r="T104"/>
  <c r="T121"/>
  <c r="BK156"/>
  <c r="J156"/>
  <c r="J65"/>
  <c r="P174"/>
  <c r="R221"/>
  <c r="BK287"/>
  <c r="J287"/>
  <c r="J71"/>
  <c r="P306"/>
  <c r="P355"/>
  <c r="R374"/>
  <c r="P388"/>
  <c r="T399"/>
  <c r="BK482"/>
  <c r="J482"/>
  <c r="J80"/>
  <c i="2" r="P161"/>
  <c r="R247"/>
  <c r="P309"/>
  <c r="R337"/>
  <c r="P397"/>
  <c r="P416"/>
  <c r="R437"/>
  <c r="BK480"/>
  <c r="J480"/>
  <c r="J84"/>
  <c r="R480"/>
  <c r="T480"/>
  <c r="R490"/>
  <c r="BK143"/>
  <c r="J143"/>
  <c r="J65"/>
  <c r="BK161"/>
  <c r="J161"/>
  <c r="J68"/>
  <c r="T247"/>
  <c r="T309"/>
  <c r="P327"/>
  <c r="T327"/>
  <c r="P383"/>
  <c r="BK416"/>
  <c r="J416"/>
  <c r="J80"/>
  <c r="T437"/>
  <c r="P530"/>
  <c i="3" r="R104"/>
  <c r="BK121"/>
  <c r="J121"/>
  <c r="J63"/>
  <c r="T143"/>
  <c r="BK174"/>
  <c r="J174"/>
  <c r="J68"/>
  <c r="T221"/>
  <c r="T287"/>
  <c r="P299"/>
  <c r="T299"/>
  <c r="R355"/>
  <c r="BK388"/>
  <c r="J388"/>
  <c r="J77"/>
  <c r="T388"/>
  <c r="BK433"/>
  <c r="J433"/>
  <c r="J79"/>
  <c r="P482"/>
  <c i="2" r="BK130"/>
  <c r="J130"/>
  <c r="J64"/>
  <c r="P143"/>
  <c r="BK247"/>
  <c r="J247"/>
  <c r="J71"/>
  <c r="T299"/>
  <c r="R315"/>
  <c r="T337"/>
  <c r="BK383"/>
  <c r="J383"/>
  <c r="J78"/>
  <c r="R397"/>
  <c r="BK437"/>
  <c r="J437"/>
  <c r="J82"/>
  <c r="R467"/>
  <c r="R530"/>
  <c i="3" r="P143"/>
  <c r="P156"/>
  <c r="T174"/>
  <c r="BK253"/>
  <c r="J253"/>
  <c r="J70"/>
  <c r="P287"/>
  <c r="T306"/>
  <c r="T374"/>
  <c r="R388"/>
  <c r="R433"/>
  <c r="T482"/>
  <c i="2" r="T130"/>
  <c r="T114"/>
  <c r="R143"/>
  <c r="BK211"/>
  <c r="J211"/>
  <c r="J69"/>
  <c r="T211"/>
  <c r="R239"/>
  <c r="R299"/>
  <c r="P315"/>
  <c r="BK337"/>
  <c r="J337"/>
  <c r="J77"/>
  <c r="BK397"/>
  <c r="J397"/>
  <c r="J79"/>
  <c r="R416"/>
  <c r="P430"/>
  <c r="R430"/>
  <c r="P467"/>
  <c r="T530"/>
  <c i="3" r="BK104"/>
  <c r="J104"/>
  <c r="J61"/>
  <c r="R121"/>
  <c r="R156"/>
  <c r="R174"/>
  <c r="T253"/>
  <c r="BK306"/>
  <c r="J306"/>
  <c r="J74"/>
  <c r="T355"/>
  <c r="BK399"/>
  <c r="J399"/>
  <c r="J78"/>
  <c r="P433"/>
  <c r="R482"/>
  <c i="2" r="BK665"/>
  <c r="J665"/>
  <c r="J93"/>
  <c i="3" r="BK170"/>
  <c i="2" r="BK647"/>
  <c r="J647"/>
  <c r="J88"/>
  <c r="BK656"/>
  <c r="J656"/>
  <c r="J91"/>
  <c r="BK661"/>
  <c r="J661"/>
  <c r="J92"/>
  <c i="3" r="BK295"/>
  <c r="J295"/>
  <c r="J72"/>
  <c i="2" r="BK126"/>
  <c r="J126"/>
  <c r="J63"/>
  <c r="BK323"/>
  <c r="J323"/>
  <c r="J75"/>
  <c i="3" r="BK520"/>
  <c r="J520"/>
  <c r="J82"/>
  <c i="2" r="BK119"/>
  <c r="J119"/>
  <c r="J62"/>
  <c r="BK157"/>
  <c r="J157"/>
  <c r="J67"/>
  <c r="BK651"/>
  <c r="J651"/>
  <c r="J89"/>
  <c r="BK115"/>
  <c r="J115"/>
  <c r="J61"/>
  <c i="3" r="BK114"/>
  <c r="J114"/>
  <c r="J62"/>
  <c r="J52"/>
  <c r="J55"/>
  <c r="F99"/>
  <c r="BE108"/>
  <c r="BE111"/>
  <c r="BE115"/>
  <c r="BE122"/>
  <c r="BE144"/>
  <c r="BE150"/>
  <c r="BE163"/>
  <c r="BE166"/>
  <c r="BE180"/>
  <c r="BE186"/>
  <c r="BE191"/>
  <c r="BE204"/>
  <c r="BE229"/>
  <c r="BE241"/>
  <c r="BE260"/>
  <c r="BE263"/>
  <c r="BE275"/>
  <c r="BE281"/>
  <c r="BE418"/>
  <c r="E92"/>
  <c r="F98"/>
  <c r="BE182"/>
  <c r="BE208"/>
  <c r="BE213"/>
  <c r="BE254"/>
  <c r="BE300"/>
  <c r="BE335"/>
  <c r="BE347"/>
  <c r="BE350"/>
  <c r="BE356"/>
  <c r="BE362"/>
  <c r="BE368"/>
  <c i="2" r="BK156"/>
  <c r="J156"/>
  <c r="J66"/>
  <c i="3" r="BE105"/>
  <c r="BE134"/>
  <c r="BE157"/>
  <c r="BE175"/>
  <c r="BE178"/>
  <c r="BE184"/>
  <c r="BE195"/>
  <c r="BE201"/>
  <c r="BE206"/>
  <c r="BE217"/>
  <c r="BE222"/>
  <c r="BE226"/>
  <c r="BE303"/>
  <c r="BE307"/>
  <c r="BE315"/>
  <c r="BE327"/>
  <c r="BE375"/>
  <c r="BE380"/>
  <c r="BE394"/>
  <c r="BE412"/>
  <c r="BE424"/>
  <c r="BE456"/>
  <c r="BE477"/>
  <c r="BE493"/>
  <c r="BE257"/>
  <c r="BE269"/>
  <c r="BE272"/>
  <c r="BE332"/>
  <c r="BE340"/>
  <c r="BE343"/>
  <c r="BE502"/>
  <c r="BE514"/>
  <c r="BE236"/>
  <c r="BE238"/>
  <c r="BE245"/>
  <c r="BE248"/>
  <c r="BE250"/>
  <c r="BE266"/>
  <c r="BE284"/>
  <c r="BE322"/>
  <c r="BE325"/>
  <c r="BE330"/>
  <c r="BE338"/>
  <c r="BE365"/>
  <c r="BE385"/>
  <c r="BE389"/>
  <c r="BE430"/>
  <c r="BE471"/>
  <c r="BE488"/>
  <c r="BE521"/>
  <c r="J54"/>
  <c r="BE128"/>
  <c r="BE140"/>
  <c r="BE189"/>
  <c r="BE215"/>
  <c r="BE434"/>
  <c r="BE479"/>
  <c r="BE153"/>
  <c r="BE160"/>
  <c r="BE171"/>
  <c r="BE193"/>
  <c r="BE197"/>
  <c r="BE199"/>
  <c r="BE211"/>
  <c r="BE219"/>
  <c r="BE292"/>
  <c r="BE317"/>
  <c r="BE320"/>
  <c r="BE345"/>
  <c r="BE353"/>
  <c r="BE370"/>
  <c r="BE396"/>
  <c r="BE406"/>
  <c r="BE439"/>
  <c r="BE445"/>
  <c r="BE450"/>
  <c r="BE459"/>
  <c r="BE465"/>
  <c r="BE496"/>
  <c r="BE233"/>
  <c r="BE278"/>
  <c r="BE288"/>
  <c r="BE296"/>
  <c r="BE310"/>
  <c r="BE312"/>
  <c r="BE359"/>
  <c r="BE392"/>
  <c r="BE400"/>
  <c r="BE453"/>
  <c r="BE483"/>
  <c r="BE499"/>
  <c r="BE504"/>
  <c r="BE509"/>
  <c i="2" r="F54"/>
  <c r="J109"/>
  <c r="BE147"/>
  <c r="BE208"/>
  <c r="BE223"/>
  <c r="BE226"/>
  <c r="BE366"/>
  <c r="J52"/>
  <c r="F110"/>
  <c r="BE127"/>
  <c r="BE220"/>
  <c r="BE306"/>
  <c r="BE312"/>
  <c r="BE116"/>
  <c r="BE185"/>
  <c r="BE188"/>
  <c r="BE192"/>
  <c r="BE195"/>
  <c r="BE212"/>
  <c r="BE240"/>
  <c r="BE244"/>
  <c r="BE320"/>
  <c r="BE328"/>
  <c r="BE338"/>
  <c r="BE371"/>
  <c r="J55"/>
  <c r="BE131"/>
  <c r="BE144"/>
  <c r="BE165"/>
  <c r="BE169"/>
  <c r="BE190"/>
  <c r="BE198"/>
  <c r="BE202"/>
  <c r="BE263"/>
  <c r="BE272"/>
  <c r="BE275"/>
  <c r="BE324"/>
  <c r="BE343"/>
  <c r="BE353"/>
  <c r="BE390"/>
  <c r="E48"/>
  <c r="BE137"/>
  <c r="BE140"/>
  <c r="BE204"/>
  <c r="BE228"/>
  <c r="BE266"/>
  <c r="BE269"/>
  <c r="BE278"/>
  <c r="BE281"/>
  <c r="BE284"/>
  <c r="BE287"/>
  <c r="BE290"/>
  <c r="BE300"/>
  <c r="BE303"/>
  <c r="BE341"/>
  <c r="BE378"/>
  <c r="BE384"/>
  <c r="BE444"/>
  <c r="BE447"/>
  <c r="BE481"/>
  <c r="BE162"/>
  <c r="BE171"/>
  <c r="BE216"/>
  <c r="BE248"/>
  <c r="BE260"/>
  <c r="BE296"/>
  <c r="BE334"/>
  <c r="BE348"/>
  <c r="BE356"/>
  <c r="BE358"/>
  <c r="BE375"/>
  <c r="BE381"/>
  <c r="BE387"/>
  <c r="BE398"/>
  <c r="BE420"/>
  <c r="BE434"/>
  <c r="BE441"/>
  <c r="BE453"/>
  <c r="BE468"/>
  <c r="BE474"/>
  <c r="BE506"/>
  <c r="BE509"/>
  <c r="BE515"/>
  <c r="BE518"/>
  <c r="BE527"/>
  <c r="BE576"/>
  <c r="BE150"/>
  <c r="BE158"/>
  <c r="BE173"/>
  <c r="BE181"/>
  <c r="BE230"/>
  <c r="BE233"/>
  <c r="BE236"/>
  <c r="BE310"/>
  <c r="BE351"/>
  <c r="BE361"/>
  <c r="BE363"/>
  <c r="BE408"/>
  <c r="BE417"/>
  <c r="BE424"/>
  <c r="BE427"/>
  <c r="BE438"/>
  <c r="BE461"/>
  <c r="BE471"/>
  <c r="BE491"/>
  <c r="BE497"/>
  <c r="BE524"/>
  <c r="BE531"/>
  <c r="BE614"/>
  <c r="BE630"/>
  <c r="BE652"/>
  <c r="BE657"/>
  <c r="BE120"/>
  <c r="BE153"/>
  <c r="BE167"/>
  <c r="BE175"/>
  <c r="BE177"/>
  <c r="BE179"/>
  <c r="BE183"/>
  <c r="BE200"/>
  <c r="BE206"/>
  <c r="BE254"/>
  <c r="BE293"/>
  <c r="BE316"/>
  <c r="BE331"/>
  <c r="BE346"/>
  <c r="BE368"/>
  <c r="BE373"/>
  <c r="BE394"/>
  <c r="BE403"/>
  <c r="BE413"/>
  <c r="BE422"/>
  <c r="BE431"/>
  <c r="BE450"/>
  <c r="BE456"/>
  <c r="BE464"/>
  <c r="BE477"/>
  <c r="BE487"/>
  <c r="BE500"/>
  <c r="BE503"/>
  <c r="BE547"/>
  <c r="BE605"/>
  <c r="BE608"/>
  <c r="BE611"/>
  <c r="BE648"/>
  <c r="BE662"/>
  <c r="BE666"/>
  <c r="J34"/>
  <c i="1" r="AW55"/>
  <c i="3" r="J34"/>
  <c i="1" r="AW56"/>
  <c i="3" r="F35"/>
  <c i="1" r="BB56"/>
  <c i="3" r="F34"/>
  <c i="1" r="BA56"/>
  <c i="2" r="F35"/>
  <c i="1" r="BB55"/>
  <c i="2" r="F37"/>
  <c i="1" r="BD55"/>
  <c i="3" r="F37"/>
  <c i="1" r="BD56"/>
  <c i="3" r="F36"/>
  <c i="1" r="BC56"/>
  <c i="2" r="F34"/>
  <c i="1" r="BA55"/>
  <c i="2" r="F36"/>
  <c i="1" r="BC55"/>
  <c i="3" l="1" r="R169"/>
  <c r="T169"/>
  <c i="2" r="P114"/>
  <c i="3" r="P169"/>
  <c i="2" r="R114"/>
  <c i="3" r="BK169"/>
  <c r="J169"/>
  <c r="J66"/>
  <c i="2" r="P156"/>
  <c r="P113"/>
  <c i="1" r="AU55"/>
  <c i="3" r="R103"/>
  <c r="R102"/>
  <c i="2" r="R156"/>
  <c r="R113"/>
  <c r="T156"/>
  <c r="T113"/>
  <c i="3" r="P103"/>
  <c r="P102"/>
  <c i="1" r="AU56"/>
  <c i="3" r="T103"/>
  <c r="T102"/>
  <c r="J170"/>
  <c r="J67"/>
  <c r="BK519"/>
  <c r="J519"/>
  <c r="J81"/>
  <c i="2" r="BK646"/>
  <c r="J646"/>
  <c r="J87"/>
  <c r="BK114"/>
  <c r="J114"/>
  <c r="J60"/>
  <c r="BK655"/>
  <c r="J655"/>
  <c r="J90"/>
  <c i="3" r="BK103"/>
  <c r="BK102"/>
  <c r="J102"/>
  <c i="2" r="BK113"/>
  <c r="J113"/>
  <c i="1" r="BC54"/>
  <c r="W32"/>
  <c i="2" r="F33"/>
  <c i="1" r="AZ55"/>
  <c i="3" r="F33"/>
  <c i="1" r="AZ56"/>
  <c r="BA54"/>
  <c r="W30"/>
  <c r="BD54"/>
  <c r="W33"/>
  <c r="BB54"/>
  <c r="W31"/>
  <c i="2" r="J33"/>
  <c i="1" r="AV55"/>
  <c r="AT55"/>
  <c i="3" r="J33"/>
  <c i="1" r="AV56"/>
  <c r="AT56"/>
  <c i="3" r="J30"/>
  <c i="1" r="AG56"/>
  <c i="2" r="J30"/>
  <c i="1" r="AG55"/>
  <c i="3" l="1" r="J59"/>
  <c r="J103"/>
  <c r="J60"/>
  <c i="1" r="AN55"/>
  <c i="2" r="J59"/>
  <c i="3" r="J39"/>
  <c i="2" r="J39"/>
  <c i="1" r="AN56"/>
  <c r="AU54"/>
  <c r="AG54"/>
  <c r="AK26"/>
  <c r="AW54"/>
  <c r="AK30"/>
  <c r="AX54"/>
  <c r="AY54"/>
  <c r="AZ54"/>
  <c r="W29"/>
  <c l="1"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<sst xmlns="http://schemas.openxmlformats.org/spreadsheetml/2006/main">
  <si>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</si>
  <si>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</si>
  <si>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</si>
  <si>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</si>
  <si>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</si>
  <si>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{e36c0163-9fe6-4e75-bd6f-ebef21b87ad0}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</si>
  <si>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</si>
  <si>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</si>
  <si>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</si>
  <si>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</si>
  <si>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</si>
  <si>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</si>
  <si>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</si>
  <si>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</si>
  <si>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15/2025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</si>
  <si>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</si>
  <si>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</si>
  <si>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změna užívání</t>
  </si>
  <si>
    <t>KSO:</t>
  </si>
  <si>
    <t/>
  </si>
  <si>
    <t>CC-CZ:</t>
  </si>
  <si>
    <t>Místo:</t>
  </si>
  <si>
    <t xml:space="preserve"> </t>
  </si>
  <si>
    <t>Datum:</t>
  </si>
  <si>
    <t>2. 11. 2025</t>
  </si>
  <si>
    <t>Zadavatel:</t>
  </si>
  <si>
    <t>IČ:</t>
  </si>
  <si>
    <t>DIČ:</t>
  </si>
  <si>
    <t>Účastník: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</si>
  <si>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</si>
  <si>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</si>
  <si>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</si>
  <si>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</si>
  <si>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</si>
  <si>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</si>
  <si>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</si>
  <si>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</si>
  <si>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</si>
  <si>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</si>
  <si>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</si>
  <si>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</si>
  <si>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</si>
  <si>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</si>
  <si>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</si>
  <si>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</si>
  <si>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</si>
  <si>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</si>
  <si>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</si>
  <si>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</si>
  <si>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</si>
  <si>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</si>
  <si>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</si>
  <si>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</si>
  <si>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</si>
  <si>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</si>
  <si>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</si>
  <si>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</si>
  <si>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</si>
  <si>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</si>
  <si>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</si>
  <si>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</si>
  <si>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</si>
  <si>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</si>
  <si>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</si>
  <si>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</si>
  <si>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</si>
  <si>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</si>
  <si>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</si>
  <si>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</si>
  <si>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</si>
  <si>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</si>
  <si>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</si>
  <si>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</si>
  <si>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</si>
  <si>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</si>
  <si>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Rodinný dům</t>
  </si>
  <si>
    <t>STA</t>
  </si>
  <si>
    <t>1</t>
  </si>
  <si>
    <t>{0960c2d9-d44b-44c1-b157-686abe51b9de}</t>
  </si>
  <si>
    <t>2</t>
  </si>
  <si>
    <t>SO 02</t>
  </si>
  <si>
    <t>Bistro a garáž</t>
  </si>
  <si>
    <t>{07fded38-6b58-4e67-a52c-58f145c7eaed}</t>
  </si>
  <si>
    <t>VV0001</t>
  </si>
  <si>
    <t>Výkaz (1)</t>
  </si>
  <si>
    <t>10,732</t>
  </si>
  <si>
    <t>3</t>
  </si>
  <si>
    <t>VV0006</t>
  </si>
  <si>
    <t>Výkaz (6)</t>
  </si>
  <si>
    <t>2,82</t>
  </si>
  <si>
    <t>KRYCÍ LIST SOUPISU PRACÍ</t>
  </si>
  <si>
    <t>VV0007</t>
  </si>
  <si>
    <t>Výkaz (7)</t>
  </si>
  <si>
    <t>35,352</t>
  </si>
  <si>
    <t>VV0013</t>
  </si>
  <si>
    <t>Výkaz (20)</t>
  </si>
  <si>
    <t>VV0015</t>
  </si>
  <si>
    <t>Výkaz (21)</t>
  </si>
  <si>
    <t>VV0017</t>
  </si>
  <si>
    <t>Výkaz (24)</t>
  </si>
  <si>
    <t>2,604</t>
  </si>
  <si>
    <t>Objekt:</t>
  </si>
  <si>
    <t>VV0018</t>
  </si>
  <si>
    <t>Výkaz (25)</t>
  </si>
  <si>
    <t>11,03</t>
  </si>
  <si>
    <t>SO 01 - Rodinný dům</t>
  </si>
  <si>
    <t>VV0022</t>
  </si>
  <si>
    <t>Výkaz (29)</t>
  </si>
  <si>
    <t>111,835</t>
  </si>
  <si>
    <t>VV0023</t>
  </si>
  <si>
    <t>Výkaz (30)</t>
  </si>
  <si>
    <t>49,719</t>
  </si>
  <si>
    <t>VV0025</t>
  </si>
  <si>
    <t>Výkaz (32)</t>
  </si>
  <si>
    <t>VV0031</t>
  </si>
  <si>
    <t>Výkaz (38)</t>
  </si>
  <si>
    <t>72,41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</si>
  <si>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</si>
  <si>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</si>
  <si>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</si>
  <si>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</si>
  <si>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</si>
  <si>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</si>
  <si>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</si>
  <si>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</si>
  <si>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</si>
  <si>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Doprava suti a vybouraných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</si>
  <si>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</si>
  <si>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</si>
  <si>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</si>
  <si>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</si>
  <si>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</si>
  <si>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</si>
  <si>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</si>
  <si>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731 - Ústřední vytápění - kotelny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</si>
  <si>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</si>
  <si>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</si>
  <si>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</si>
  <si>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</si>
  <si>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</si>
  <si>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</si>
  <si>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</si>
  <si>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</si>
  <si>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</si>
  <si>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</si>
  <si>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</si>
  <si>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</si>
  <si>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</si>
  <si>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>M - Práce a dodávky M</t>
  </si>
  <si>
    <t xml:space="preserve">    21-M - Elektromontáže</t>
  </si>
  <si>
    <t xml:space="preserve">    46-M - Zemní práce při extr.mont.pracích</t>
  </si>
  <si>
    <t>VRN - Vedlejší rozpočtové náklady</t>
  </si>
  <si>
    <t xml:space="preserve">    VRN1 - Průzkumné, zeměměřičské a projektové práce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</si>
  <si>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</si>
  <si>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</si>
  <si>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</si>
  <si>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</si>
  <si>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</si>
  <si>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</si>
  <si>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</si>
  <si>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</si>
  <si>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</si>
  <si>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</si>
  <si>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</si>
  <si>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</si>
  <si>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</si>
  <si>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</si>
  <si>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</si>
  <si>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</si>
  <si>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</si>
  <si>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</si>
  <si>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</si>
  <si>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</si>
  <si>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132212131</t>
  </si>
  <si>
    <t>Hloubení nezapažených rýh šířky do 800 mm v soudržných horninách třídy těžitelnosti I skupiny 3 ručně</t>
  </si>
  <si>
    <t>m3</t>
  </si>
  <si>
    <t>CS ÚRS 2025 02</t>
  </si>
  <si>
    <t>4</t>
  </si>
  <si>
    <t>-921854211</t>
  </si>
  <si>
    <t>PP</t>
  </si>
  <si>
    <t>Hloubení nezapažených rýh šířky do 800 mm ručně s urovnáním dna do předepsaného profilu a spádu v hornině třídy těžitelnosti I skupiny 3 soudržných</t>
  </si>
  <si>
    <t>Online PSC</t>
  </si>
  <si>
    <t>https://podminky.urs.cz/item/CS_URS_2025_02/132212131</t>
  </si>
  <si>
    <t>Svislé a kompletní konstrukce</t>
  </si>
  <si>
    <t>310239411</t>
  </si>
  <si>
    <t>Zazdívka otvorů pl přes 1 do 4 m2 ve zdivu nadzákladovém cihlami pálenými na MC</t>
  </si>
  <si>
    <t>-1960628809</t>
  </si>
  <si>
    <t>Zazdívka otvorů ve zdivu nadzákladovém cihlami pálenými plochy přes 1 m2 do 4 m2 na maltu cementovou</t>
  </si>
  <si>
    <t>https://podminky.urs.cz/item/CS_URS_2025_02/310239411</t>
  </si>
  <si>
    <t>VV</t>
  </si>
  <si>
    <t>"Množství určené pomocí aplikace Výměry.</t>
  </si>
  <si>
    <t>"2,1*(0,650+0,480+0,110)</t>
  </si>
  <si>
    <t>6</t>
  </si>
  <si>
    <t>Úpravy povrchů, podlahy a osazování výplní</t>
  </si>
  <si>
    <t>631341162</t>
  </si>
  <si>
    <t>Doplnění dosavadních mazanin plochy přes 1 do 4 m2 betonem lehkým keramickým tl přes 80 mm</t>
  </si>
  <si>
    <t>701720936</t>
  </si>
  <si>
    <t>Doplnění dosavadních mazanin betonem lehkým keramickým (s dodáním hmot) plochy jednotlivě přes 1 m2 do 4 m2 a tl. přes 80 mm</t>
  </si>
  <si>
    <t>https://podminky.urs.cz/item/CS_URS_2025_02/631341162</t>
  </si>
  <si>
    <t>9</t>
  </si>
  <si>
    <t>Ostatní konstrukce a práce, bourání</t>
  </si>
  <si>
    <t>962031132</t>
  </si>
  <si>
    <t>Bourání příček nebo přizdívek z cihel pálených plných tl do 100 mm</t>
  </si>
  <si>
    <t>m2</t>
  </si>
  <si>
    <t>-2138855070</t>
  </si>
  <si>
    <t>Bourání příček nebo přizdívek z cihel pálených plných, tl. do 100 mm</t>
  </si>
  <si>
    <t>https://podminky.urs.cz/item/CS_URS_2025_02/962031132</t>
  </si>
  <si>
    <t>"4,826+ 1,332+1,313+1,167+1,152+0,942</t>
  </si>
  <si>
    <t>5</t>
  </si>
  <si>
    <t>965042131</t>
  </si>
  <si>
    <t>Bourání podkladů pod dlažby nebo mazanin betonových nebo z litého asfaltu tl do 100 mm pl do 4 m2</t>
  </si>
  <si>
    <t>-52419704</t>
  </si>
  <si>
    <t>Bourání mazanin betonových nebo z litého asfaltu tl. do 100 mm, plochy do 4 m2</t>
  </si>
  <si>
    <t>https://podminky.urs.cz/item/CS_URS_2025_02/965042131</t>
  </si>
  <si>
    <t>965081223</t>
  </si>
  <si>
    <t>Bourání podlah z dlaždic keramických nebo xylolitových tl přes 10 mm plochy přes 1 m2</t>
  </si>
  <si>
    <t>-738128826</t>
  </si>
  <si>
    <t>Bourání podlah z dlaždic bez podkladního lože nebo mazaniny, s jakoukoliv výplní spár keramických nebo xylolitových tl. přes 10 mm plochy přes 1 m2</t>
  </si>
  <si>
    <t>https://podminky.urs.cz/item/CS_URS_2025_02/965081223</t>
  </si>
  <si>
    <t>997</t>
  </si>
  <si>
    <t>Doprava suti a vybouraných hmot</t>
  </si>
  <si>
    <t>7</t>
  </si>
  <si>
    <t>997013111</t>
  </si>
  <si>
    <t>Vnitrostaveništní doprava suti a vybouraných hmot pro budovy v do 6 m</t>
  </si>
  <si>
    <t>t</t>
  </si>
  <si>
    <t>1517698928</t>
  </si>
  <si>
    <t>Vnitrostaveništní doprava suti a vybouraných hmot vodorovně do 50 m s naložením základní pro budovy a haly výšky do 6 m</t>
  </si>
  <si>
    <t>https://podminky.urs.cz/item/CS_URS_2025_02/997013111</t>
  </si>
  <si>
    <t>8</t>
  </si>
  <si>
    <t>997013501</t>
  </si>
  <si>
    <t>Odvoz suti a vybouraných hmot na skládku nebo meziskládku do 1 km se složením</t>
  </si>
  <si>
    <t>-654187192</t>
  </si>
  <si>
    <t>Odvoz suti a vybouraných hmot na skládku nebo meziskládku se složením, na vzdálenost do 1 km</t>
  </si>
  <si>
    <t>https://podminky.urs.cz/item/CS_URS_2025_02/997013501</t>
  </si>
  <si>
    <t>997013509</t>
  </si>
  <si>
    <t>Příplatek k odvozu suti a vybouraných hmot na skládku ZKD 1 km přes 1 km</t>
  </si>
  <si>
    <t>-1929316710</t>
  </si>
  <si>
    <t>Odvoz suti a vybouraných hmot na skládku nebo meziskládku se složením, na vzdálenost Příplatek k ceně za každý další započatý 1 km přes 1 km</t>
  </si>
  <si>
    <t>https://podminky.urs.cz/item/CS_URS_2025_02/997013509</t>
  </si>
  <si>
    <t>10</t>
  </si>
  <si>
    <t>997013603</t>
  </si>
  <si>
    <t>Poplatek za uložení na skládce (skládkovné) stavebního odpadu cihelného kód odpadu 17 01 02</t>
  </si>
  <si>
    <t>876258262</t>
  </si>
  <si>
    <t>Poplatek za uložení stavebního odpadu na skládce (skládkovné) cihelného zatříděného do Katalogu odpadů pod kódem 17 01 02</t>
  </si>
  <si>
    <t>https://podminky.urs.cz/item/CS_URS_2025_02/997013603</t>
  </si>
  <si>
    <t>PSV</t>
  </si>
  <si>
    <t>Práce a dodávky PSV</t>
  </si>
  <si>
    <t>711</t>
  </si>
  <si>
    <t>Izolace proti vodě, vlhkosti a plynům</t>
  </si>
  <si>
    <t>11</t>
  </si>
  <si>
    <t>711113111</t>
  </si>
  <si>
    <t>Izolace proti vlhkosti na vodorovné ploše za studena těsnicím nátěrem na bázi pryže (latexu) a bitumenů</t>
  </si>
  <si>
    <t>16</t>
  </si>
  <si>
    <t>311630107</t>
  </si>
  <si>
    <t>Izolace proti zemní vlhkosti natěradly a tmely za studena na ploše vodorovné V těsnícím nátěrem na bázi pryže (latexu) a bitumenů</t>
  </si>
  <si>
    <t>https://podminky.urs.cz/item/CS_URS_2025_02/711113111</t>
  </si>
  <si>
    <t>721</t>
  </si>
  <si>
    <t>Zdravotechnika - vnitřní kanalizace</t>
  </si>
  <si>
    <t>721173401</t>
  </si>
  <si>
    <t>Potrubí kanalizační z PVC SN 4 svodné DN 110</t>
  </si>
  <si>
    <t>m</t>
  </si>
  <si>
    <t>-707670613</t>
  </si>
  <si>
    <t>Potrubí z trub PVC SN4 svodné (ležaté) DN 110</t>
  </si>
  <si>
    <t>https://podminky.urs.cz/item/CS_URS_2025_02/721173401</t>
  </si>
  <si>
    <t>13</t>
  </si>
  <si>
    <t>M</t>
  </si>
  <si>
    <t>28611351</t>
  </si>
  <si>
    <t>koleno kanalizační PVC KG 110x45°</t>
  </si>
  <si>
    <t>kus</t>
  </si>
  <si>
    <t>-450642835</t>
  </si>
  <si>
    <t>14</t>
  </si>
  <si>
    <t>28611350</t>
  </si>
  <si>
    <t>koleno kanalizační PVC KG 110x30°</t>
  </si>
  <si>
    <t>-1444624498</t>
  </si>
  <si>
    <t>15</t>
  </si>
  <si>
    <t>28611349</t>
  </si>
  <si>
    <t>koleno kanalizační PVC KG 110x15°</t>
  </si>
  <si>
    <t>18745332</t>
  </si>
  <si>
    <t>28611926</t>
  </si>
  <si>
    <t>odbočka kanalizační plastová PP s hrdlem KG 110/110/87°</t>
  </si>
  <si>
    <t>-268186078</t>
  </si>
  <si>
    <t>17</t>
  </si>
  <si>
    <t>28615637</t>
  </si>
  <si>
    <t>redukce odpadní nesouosá HTR DN 110/75</t>
  </si>
  <si>
    <t>-1884327508</t>
  </si>
  <si>
    <t>18</t>
  </si>
  <si>
    <t>28615637R</t>
  </si>
  <si>
    <t>redukce odpadní nesouosá HTR DN 110/40</t>
  </si>
  <si>
    <t>1317889003</t>
  </si>
  <si>
    <t>redukce odpadní nesouosá HTR DN 110/40 NÍZKÁ</t>
  </si>
  <si>
    <t>19</t>
  </si>
  <si>
    <t>28615612</t>
  </si>
  <si>
    <t>koleno odpadní pro vysoké teploty HTB DN 110x45°</t>
  </si>
  <si>
    <t>-1692092549</t>
  </si>
  <si>
    <t>20</t>
  </si>
  <si>
    <t>28615681</t>
  </si>
  <si>
    <t>koleno odpadní pro vysoké teploty HTB DN 110x30°</t>
  </si>
  <si>
    <t>640349451</t>
  </si>
  <si>
    <t>28615674</t>
  </si>
  <si>
    <t>koleno odpadní pro vysoké teploty HTB DN 110x15°</t>
  </si>
  <si>
    <t>54128378</t>
  </si>
  <si>
    <t>22</t>
  </si>
  <si>
    <t>28615594</t>
  </si>
  <si>
    <t>odbočka dvojitá HTDA úhel 87° DN 110/110/110</t>
  </si>
  <si>
    <t>-2119722526</t>
  </si>
  <si>
    <t>23</t>
  </si>
  <si>
    <t>721174004</t>
  </si>
  <si>
    <t>Potrubí kanalizační z PP svodné DN 75</t>
  </si>
  <si>
    <t>437905863</t>
  </si>
  <si>
    <t>Potrubí z trub polypropylenových svodné (ležaté) DN 75</t>
  </si>
  <si>
    <t>https://podminky.urs.cz/item/CS_URS_2025_02/721174004</t>
  </si>
  <si>
    <t>24</t>
  </si>
  <si>
    <t>28615611</t>
  </si>
  <si>
    <t>koleno odpadní pro vysoké teploty HTB DN 75x45°</t>
  </si>
  <si>
    <t>32</t>
  </si>
  <si>
    <t>1973227647</t>
  </si>
  <si>
    <t>25</t>
  </si>
  <si>
    <t>28615680</t>
  </si>
  <si>
    <t>koleno odpadní pro vysoké teploty HTB DN 75x30°</t>
  </si>
  <si>
    <t>916637700</t>
  </si>
  <si>
    <t>26</t>
  </si>
  <si>
    <t>721174005</t>
  </si>
  <si>
    <t>Potrubí kanalizační z PP svodné DN 110</t>
  </si>
  <si>
    <t>-468266038</t>
  </si>
  <si>
    <t>Potrubí z trub polypropylenových svodné (ležaté) DN 110</t>
  </si>
  <si>
    <t>https://podminky.urs.cz/item/CS_URS_2025_02/721174005</t>
  </si>
  <si>
    <t>27</t>
  </si>
  <si>
    <t>721174042</t>
  </si>
  <si>
    <t>Potrubí kanalizační z PP připojovací DN 40</t>
  </si>
  <si>
    <t>2121881014</t>
  </si>
  <si>
    <t>Potrubí z trub polypropylenových připojovací DN 40</t>
  </si>
  <si>
    <t>https://podminky.urs.cz/item/CS_URS_2025_02/721174042</t>
  </si>
  <si>
    <t>28</t>
  </si>
  <si>
    <t>28615678</t>
  </si>
  <si>
    <t>koleno odpadní pro vysoké teploty HTB DN 40x30°</t>
  </si>
  <si>
    <t>-234624706</t>
  </si>
  <si>
    <t>29</t>
  </si>
  <si>
    <t>28615671</t>
  </si>
  <si>
    <t>koleno odpadní pro vysoké teploty HTB DN 40x15°</t>
  </si>
  <si>
    <t>-1760098850</t>
  </si>
  <si>
    <t>30</t>
  </si>
  <si>
    <t>28615764</t>
  </si>
  <si>
    <t>přesuvka odpadní pro vysoké teploty HTU DN 110</t>
  </si>
  <si>
    <t>-12608409</t>
  </si>
  <si>
    <t>31</t>
  </si>
  <si>
    <t>28612264</t>
  </si>
  <si>
    <t>hlavice ventilační plastová PP DN 110</t>
  </si>
  <si>
    <t>839179874</t>
  </si>
  <si>
    <t>28615609</t>
  </si>
  <si>
    <t>koleno odpadní pro vysoké teploty HTB DN 40x45°</t>
  </si>
  <si>
    <t>833614846</t>
  </si>
  <si>
    <t>33</t>
  </si>
  <si>
    <t>998721101</t>
  </si>
  <si>
    <t>Přesun hmot tonážní pro vnitřní kanalizaci v objektech v do 6 m</t>
  </si>
  <si>
    <t>1737592905</t>
  </si>
  <si>
    <t>Přesun hmot pro vnitřní kanalizaci stanovený z hmotnosti přesunovaného materiálu vodorovná dopravní vzdálenost do 50 m základní v objektech výšky do 6 m</t>
  </si>
  <si>
    <t>https://podminky.urs.cz/item/CS_URS_2025_02/998721101</t>
  </si>
  <si>
    <t>722</t>
  </si>
  <si>
    <t>Zdravotechnika - vnitřní vodovod</t>
  </si>
  <si>
    <t>34</t>
  </si>
  <si>
    <t>722174001</t>
  </si>
  <si>
    <t>Potrubí vodovodní plastové PPR S3,2 spojované svařováním D 16x2,2 mm</t>
  </si>
  <si>
    <t>-948660612</t>
  </si>
  <si>
    <t>Potrubí z trubek polypropylenových spojovaných svařováním z jednovrstvého PP-R S3,2 (PN 16) D 16/2,2</t>
  </si>
  <si>
    <t>https://podminky.urs.cz/item/CS_URS_2025_02/722174001</t>
  </si>
  <si>
    <t>P</t>
  </si>
  <si>
    <t xml:space="preserve">Poznámka k položce:_x000d_
Včetně fitinek: _x000d_
Koleno 90°- 30ks_x000d_
T kus - 8ks_x000d_
</t>
  </si>
  <si>
    <t>35</t>
  </si>
  <si>
    <t>722174002</t>
  </si>
  <si>
    <t>Potrubí vodovodní plastové PPR S3,2 spojované svařováním D 20x2,8 mm</t>
  </si>
  <si>
    <t>1820182771</t>
  </si>
  <si>
    <t>Potrubí z trubek polypropylenových spojovaných svařováním z jednovrstvého PP-R S3,2 (PN 16) D 20/2,8</t>
  </si>
  <si>
    <t>https://podminky.urs.cz/item/CS_URS_2025_02/722174002</t>
  </si>
  <si>
    <t xml:space="preserve">Poznámka k položce:_x000d_
Včetně fitinek:_x000d_
Koleno 90° - 20ks_x000d_
T kus - 4ks_x000d_
</t>
  </si>
  <si>
    <t>36</t>
  </si>
  <si>
    <t>722220151</t>
  </si>
  <si>
    <t>Nástěnka závitová plastová PPR PN 20 DN 16 x G 1/2"</t>
  </si>
  <si>
    <t>-1262849873</t>
  </si>
  <si>
    <t>Armatury s jedním závitem nástěnky plastové (PPR) PN 20 (SDR 6) DN 16 x G 1/2"</t>
  </si>
  <si>
    <t>https://podminky.urs.cz/item/CS_URS_2025_02/722220151</t>
  </si>
  <si>
    <t>37</t>
  </si>
  <si>
    <t>722220152</t>
  </si>
  <si>
    <t>Nástěnka závitová plastová PPR PN 20 DN 20 x G 1/2"</t>
  </si>
  <si>
    <t>778469326</t>
  </si>
  <si>
    <t>Armatury s jedním závitem nástěnky plastové (PPR) PN 20 (SDR 6) DN 20 x G 1/2"</t>
  </si>
  <si>
    <t>https://podminky.urs.cz/item/CS_URS_2025_02/722220152</t>
  </si>
  <si>
    <t>38</t>
  </si>
  <si>
    <t>PPL.54020301</t>
  </si>
  <si>
    <t>Tvarovka PP-R redukce 25/20</t>
  </si>
  <si>
    <t>744345190</t>
  </si>
  <si>
    <t>39</t>
  </si>
  <si>
    <t>PPL.54020301R</t>
  </si>
  <si>
    <t>Tvarovka PP-R redukce 20/15</t>
  </si>
  <si>
    <t>619239177</t>
  </si>
  <si>
    <t>40</t>
  </si>
  <si>
    <t>722231141</t>
  </si>
  <si>
    <t>Ventil závitový pojistný rohový G 1/2"</t>
  </si>
  <si>
    <t>-266642674</t>
  </si>
  <si>
    <t>Armatury se dvěma závity ventily pojistné rohové G 1/2"</t>
  </si>
  <si>
    <t>https://podminky.urs.cz/item/CS_URS_2025_02/722231141</t>
  </si>
  <si>
    <t>41</t>
  </si>
  <si>
    <t>722240101</t>
  </si>
  <si>
    <t>Ventily plastové PPR přímé DN 20</t>
  </si>
  <si>
    <t>-1688537561</t>
  </si>
  <si>
    <t>Armatury z plastických hmot ventily (PPR) přímé DN 20</t>
  </si>
  <si>
    <t>https://podminky.urs.cz/item/CS_URS_2025_02/722240101</t>
  </si>
  <si>
    <t>42</t>
  </si>
  <si>
    <t>998722101</t>
  </si>
  <si>
    <t>Přesun hmot tonážní pro vnitřní vodovod v objektech v do 6 m</t>
  </si>
  <si>
    <t>1365753873</t>
  </si>
  <si>
    <t>Přesun hmot pro vnitřní vodovod stanovený z hmotnosti přesunovaného materiálu vodorovná dopravní vzdálenost do 50 m základní v objektech výšky do 6 m</t>
  </si>
  <si>
    <t>https://podminky.urs.cz/item/CS_URS_2025_02/998722101</t>
  </si>
  <si>
    <t>723</t>
  </si>
  <si>
    <t>Zdravotechnika - vnitřní plynovod</t>
  </si>
  <si>
    <t>43</t>
  </si>
  <si>
    <t>723181024</t>
  </si>
  <si>
    <t>Potrubí měděné tvrdé spojované lisováním D 28x1,5 mm</t>
  </si>
  <si>
    <t>-71094707</t>
  </si>
  <si>
    <t>Potrubí z měděných trubek tvrdých, spojovaných lisováním Ø 28/1,5</t>
  </si>
  <si>
    <t>https://podminky.urs.cz/item/CS_URS_2025_02/723181024</t>
  </si>
  <si>
    <t>Poznámka k položce:_x000d_
Včetně fitinek</t>
  </si>
  <si>
    <t>44</t>
  </si>
  <si>
    <t>998723101</t>
  </si>
  <si>
    <t>Přesun hmot tonážní pro vnitřní plynovod v objektech v do 6 m</t>
  </si>
  <si>
    <t>2004102208</t>
  </si>
  <si>
    <t>Přesun hmot pro vnitřní plynovod stanovený z hmotnosti přesunovaného materiálu vodorovná dopravní vzdálenost do 50 m základní v objektech výšky do 6 m</t>
  </si>
  <si>
    <t>https://podminky.urs.cz/item/CS_URS_2025_02/998723101</t>
  </si>
  <si>
    <t>725</t>
  </si>
  <si>
    <t>Zdravotechnika - zařizovací předměty</t>
  </si>
  <si>
    <t>45</t>
  </si>
  <si>
    <t>725110811</t>
  </si>
  <si>
    <t>Demontáž klozetů splachovacích s nádrží</t>
  </si>
  <si>
    <t>soubor</t>
  </si>
  <si>
    <t>-1515903127</t>
  </si>
  <si>
    <t>Demontáž klozetů splachovacíchch s nádrží nebo tlakovým splachovačem</t>
  </si>
  <si>
    <t>https://podminky.urs.cz/item/CS_URS_2025_02/725110811</t>
  </si>
  <si>
    <t>"2,000</t>
  </si>
  <si>
    <t>46</t>
  </si>
  <si>
    <t>725210821</t>
  </si>
  <si>
    <t>Demontáž umyvadel bez výtokových armatur</t>
  </si>
  <si>
    <t>1674776504</t>
  </si>
  <si>
    <t>Demontáž umyvadel bez výtokových armatur umyvadel</t>
  </si>
  <si>
    <t>https://podminky.urs.cz/item/CS_URS_2025_02/725210821</t>
  </si>
  <si>
    <t>"1,000</t>
  </si>
  <si>
    <t>47</t>
  </si>
  <si>
    <t>725121529</t>
  </si>
  <si>
    <t>Pisoárový záchodek automatický s teplotním spínačem</t>
  </si>
  <si>
    <t>-1880378302</t>
  </si>
  <si>
    <t>Pisoárové záchodky keramické automatické s teplotním snímačem</t>
  </si>
  <si>
    <t>https://podminky.urs.cz/item/CS_URS_2025_02/725121529</t>
  </si>
  <si>
    <t>48</t>
  </si>
  <si>
    <t>725111132</t>
  </si>
  <si>
    <t>Splachovač nádržkový plastový nízkopoložený nebo vysokopoložený</t>
  </si>
  <si>
    <t>104113046</t>
  </si>
  <si>
    <t>Zařízení záchodů splachovače nádržkové plastové nízkopoložené nebo vysokopoložené</t>
  </si>
  <si>
    <t>https://podminky.urs.cz/item/CS_URS_2025_02/725111132</t>
  </si>
  <si>
    <t>49</t>
  </si>
  <si>
    <t>725112022</t>
  </si>
  <si>
    <t>Klozet keramický závěsný na nosné stěny odpad vodorovný</t>
  </si>
  <si>
    <t>2043873520</t>
  </si>
  <si>
    <t>Zařízení záchodů klozety keramické závěsné na nosné stěny s hlubokým splachováním odpad vodorovný</t>
  </si>
  <si>
    <t>https://podminky.urs.cz/item/CS_URS_2025_02/725112022</t>
  </si>
  <si>
    <t>50</t>
  </si>
  <si>
    <t>725211602</t>
  </si>
  <si>
    <t>Umyvadlo keramické bílé šířky 550 mm bez krytu na sifon připevněné na stěnu šrouby</t>
  </si>
  <si>
    <t>-70547424</t>
  </si>
  <si>
    <t>Umyvadla keramická bílá bez výtokových armatur připevněná na stěnu šrouby bez sloupu nebo krytu na sifon, šířka umyvadla 550 mm</t>
  </si>
  <si>
    <t>https://podminky.urs.cz/item/CS_URS_2025_02/725211602</t>
  </si>
  <si>
    <t>51</t>
  </si>
  <si>
    <t>725220841</t>
  </si>
  <si>
    <t>Demontáž van ocelová rohová</t>
  </si>
  <si>
    <t>-384480501</t>
  </si>
  <si>
    <t>Demontáž van ocelových rohových</t>
  </si>
  <si>
    <t>https://podminky.urs.cz/item/CS_URS_2025_02/725220841</t>
  </si>
  <si>
    <t>52</t>
  </si>
  <si>
    <t>725240812</t>
  </si>
  <si>
    <t>Demontáž vaniček sprchových bez výtokových armatur</t>
  </si>
  <si>
    <t>-277066454</t>
  </si>
  <si>
    <t>Demontáž sprchových kabin a vaniček bez výtokových armatur vaniček</t>
  </si>
  <si>
    <t>https://podminky.urs.cz/item/CS_URS_2025_02/725240812</t>
  </si>
  <si>
    <t>53</t>
  </si>
  <si>
    <t>725241112</t>
  </si>
  <si>
    <t>Vanička sprchová akrylátová čtvercová 900x900 mm</t>
  </si>
  <si>
    <t>-1020804345</t>
  </si>
  <si>
    <t>Sprchové vaničky akrylátové čtvercové 900x900 mm</t>
  </si>
  <si>
    <t>https://podminky.urs.cz/item/CS_URS_2025_02/725241112</t>
  </si>
  <si>
    <t>54</t>
  </si>
  <si>
    <t>725244103</t>
  </si>
  <si>
    <t>Dveře sprchové rámové se skleněnou výplní tl. 5 mm otvíravé jednokřídlové do niky na vaničku šířky 900 mm</t>
  </si>
  <si>
    <t>-77932585</t>
  </si>
  <si>
    <t>Sprchové dveře a zástěny dveře sprchové do niky rámové se skleněnou výplní tl. 5 mm otvíravé jednokřídlové, na vaničku šířky 900 mm</t>
  </si>
  <si>
    <t>https://podminky.urs.cz/item/CS_URS_2025_02/725244103</t>
  </si>
  <si>
    <t>55</t>
  </si>
  <si>
    <t>725331111</t>
  </si>
  <si>
    <t>Výlevka bez výtokových armatur keramická se sklopnou plastovou mřížkou stojící výšky 425 mm</t>
  </si>
  <si>
    <t>172369618</t>
  </si>
  <si>
    <t>Výlevky bez výtokových armatur a splachovací nádrže keramické se sklopnou plastovou mřížkou stojící, výšky 460 mm</t>
  </si>
  <si>
    <t>https://podminky.urs.cz/item/CS_URS_2025_02/725331111</t>
  </si>
  <si>
    <t>56</t>
  </si>
  <si>
    <t>725532126</t>
  </si>
  <si>
    <t>Elektrický ohřívač zásobníkový akumulační závěsný svislý 200 l / 2,2 kW</t>
  </si>
  <si>
    <t>1531264068</t>
  </si>
  <si>
    <t>Elektrické ohřívače zásobníkové beztlakové přepadové akumulační s pojistným ventilem závěsné svislé objem nádrže (příkon) 200 l (2,2 kW)</t>
  </si>
  <si>
    <t>https://podminky.urs.cz/item/CS_URS_2025_02/725532126</t>
  </si>
  <si>
    <t>57</t>
  </si>
  <si>
    <t>725822611</t>
  </si>
  <si>
    <t>Baterie umyvadlová stojánková páková bez výpusti</t>
  </si>
  <si>
    <t>1635823505</t>
  </si>
  <si>
    <t>Baterie umyvadlové stojánkové pákové bez výpusti</t>
  </si>
  <si>
    <t>https://podminky.urs.cz/item/CS_URS_2025_02/725822611</t>
  </si>
  <si>
    <t>58</t>
  </si>
  <si>
    <t>725861102</t>
  </si>
  <si>
    <t>Zápachová uzávěrka pro umyvadla DN 40</t>
  </si>
  <si>
    <t>-1471899457</t>
  </si>
  <si>
    <t>Zápachové uzávěrky zařizovacích předmětů pro umyvadla DN 40</t>
  </si>
  <si>
    <t>https://podminky.urs.cz/item/CS_URS_2025_02/725861102</t>
  </si>
  <si>
    <t>59</t>
  </si>
  <si>
    <t>998725101</t>
  </si>
  <si>
    <t>Přesun hmot tonážní pro zařizovací předměty v objektech v do 6 m</t>
  </si>
  <si>
    <t>266584002</t>
  </si>
  <si>
    <t>Přesun hmot pro zařizovací předměty stanovený z hmotnosti přesunovaného materiálu vodorovná dopravní vzdálenost do 50 m základní v objektech výšky do 6 m</t>
  </si>
  <si>
    <t>https://podminky.urs.cz/item/CS_URS_2025_02/998725101</t>
  </si>
  <si>
    <t>726</t>
  </si>
  <si>
    <t>Zdravotechnika - předstěnové instalace</t>
  </si>
  <si>
    <t>60</t>
  </si>
  <si>
    <t>726131001</t>
  </si>
  <si>
    <t>Instalační předstěna pro umyvadlo do v 1120 mm se stojánkovou baterií do lehkých stěn s kovovou kcí</t>
  </si>
  <si>
    <t>-942417165</t>
  </si>
  <si>
    <t>Předstěnové instalační systémy do lehkých stěn s kovovou konstrukcí pro umyvadla stavební výšky do 1120 mm se stojánkovou baterií</t>
  </si>
  <si>
    <t>https://podminky.urs.cz/item/CS_URS_2025_02/726131001</t>
  </si>
  <si>
    <t>61</t>
  </si>
  <si>
    <t>726131021</t>
  </si>
  <si>
    <t>Instalační předstěna pro pisoár v 1300 mm do lehkých stěn s kovovou kcí</t>
  </si>
  <si>
    <t>827098063</t>
  </si>
  <si>
    <t>Předstěnové instalační systémy do lehkých stěn s kovovou konstrukcí pro pisoáry stavební výška 1300 mm</t>
  </si>
  <si>
    <t>https://podminky.urs.cz/item/CS_URS_2025_02/726131021</t>
  </si>
  <si>
    <t>62</t>
  </si>
  <si>
    <t>726131041</t>
  </si>
  <si>
    <t>Instalační předstěna pro klozet závěsný v 1120 mm s ovládáním zepředu do lehkých stěn s kovovou kcí</t>
  </si>
  <si>
    <t>1186394972</t>
  </si>
  <si>
    <t>Předstěnové instalační systémy do lehkých stěn s kovovou konstrukcí pro závěsné klozety ovládání zepředu, stavební výšky 1120 mm</t>
  </si>
  <si>
    <t>https://podminky.urs.cz/item/CS_URS_2025_02/726131041</t>
  </si>
  <si>
    <t>731</t>
  </si>
  <si>
    <t>Ústřední vytápění - kotelny</t>
  </si>
  <si>
    <t>63</t>
  </si>
  <si>
    <t>731244000R</t>
  </si>
  <si>
    <t>Dodávka a montáž odkouření pro kotel ocelový závěsný na plyn kondenzační o výkonu 3,2-14,8 kW pro vytápění</t>
  </si>
  <si>
    <t>-787348375</t>
  </si>
  <si>
    <t>64</t>
  </si>
  <si>
    <t>998731101</t>
  </si>
  <si>
    <t>Přesun hmot tonážní pro kotelny v objektech v do 6 m</t>
  </si>
  <si>
    <t>1976457451</t>
  </si>
  <si>
    <t>Přesun hmot pro kotelny stanovený z hmotnosti přesunovaného materiálu vodorovná dopravní vzdálenost do 50 m základní v objektech výšky do 6 m</t>
  </si>
  <si>
    <t>https://podminky.urs.cz/item/CS_URS_2025_02/998731101</t>
  </si>
  <si>
    <t>733</t>
  </si>
  <si>
    <t>Ústřední vytápění - rozvodné potrubí</t>
  </si>
  <si>
    <t>65</t>
  </si>
  <si>
    <t>733222304</t>
  </si>
  <si>
    <t>Potrubí měděné polotvrdé spojované lisováním D 22x1 mm</t>
  </si>
  <si>
    <t>1644273856</t>
  </si>
  <si>
    <t>Potrubí z trubek měděných polotvrdých spojovaných lisováním PN 16, T= +110°C Ø 22/1</t>
  </si>
  <si>
    <t>https://podminky.urs.cz/item/CS_URS_2025_02/733222304</t>
  </si>
  <si>
    <t xml:space="preserve">Poznámka k položce:_x000d_
Potrubí včetně fitinek: _x000d_
koleno 90° - 90ks_x000d_
T kus - 16ks_x000d_
</t>
  </si>
  <si>
    <t>66</t>
  </si>
  <si>
    <t>733291101</t>
  </si>
  <si>
    <t>Zkouška těsnosti potrubí měděné D do 35x1,5</t>
  </si>
  <si>
    <t>940321773</t>
  </si>
  <si>
    <t>Zkoušky těsnosti potrubí z trubek měděných Ø do 35/1,5</t>
  </si>
  <si>
    <t>https://podminky.urs.cz/item/CS_URS_2025_02/733291101</t>
  </si>
  <si>
    <t>734</t>
  </si>
  <si>
    <t>Ústřední vytápění - armatury</t>
  </si>
  <si>
    <t>67</t>
  </si>
  <si>
    <t>734261418</t>
  </si>
  <si>
    <t>Šroubení regulační radiátorové rohové G 3/4 s vypouštěním</t>
  </si>
  <si>
    <t>731824892</t>
  </si>
  <si>
    <t>Šroubení regulační radiátorové rohové s vypouštěním G 3/4</t>
  </si>
  <si>
    <t>https://podminky.urs.cz/item/CS_URS_2025_02/734261418</t>
  </si>
  <si>
    <t>735</t>
  </si>
  <si>
    <t>Ústřední vytápění - otopná tělesa</t>
  </si>
  <si>
    <t>68</t>
  </si>
  <si>
    <t>735151351</t>
  </si>
  <si>
    <t>Otopné těleso panelové dvoudeskové bez přídavné přestupní plochy výška/délka 500/400 mm výkon 335 W</t>
  </si>
  <si>
    <t>-1881520746</t>
  </si>
  <si>
    <t>Otopná tělesa panelová dvoudesková PN 1,0 MPa, T do 110°C bez přídavné přestupní plochy výšky tělesa 500 mm stavební délky / výkonu 400 mm / 335 W</t>
  </si>
  <si>
    <t>https://podminky.urs.cz/item/CS_URS_2025_02/735151351</t>
  </si>
  <si>
    <t>69</t>
  </si>
  <si>
    <t>735151353</t>
  </si>
  <si>
    <t>Otopné těleso panelové dvoudeskové bez přídavné přestupní plochy výška/délka 500/600 mm výkon 503 W</t>
  </si>
  <si>
    <t>-173868644</t>
  </si>
  <si>
    <t>Otopná tělesa panelová dvoudesková PN 1,0 MPa, T do 110°C bez přídavné přestupní plochy výšky tělesa 500 mm stavební délky / výkonu 600 mm / 503 W</t>
  </si>
  <si>
    <t>https://podminky.urs.cz/item/CS_URS_2025_02/735151353</t>
  </si>
  <si>
    <t>70</t>
  </si>
  <si>
    <t>735151361</t>
  </si>
  <si>
    <t>Otopné těleso panelové dvoudeskové bez přídavné přestupní plochy výška/délka 500/1600 mm výkon 1341 W</t>
  </si>
  <si>
    <t>2062230649</t>
  </si>
  <si>
    <t>Otopná tělesa panelová dvoudesková PN 1,0 MPa, T do 110°C bez přídavné přestupní plochy výšky tělesa 500 mm stavební délky / výkonu 1600 mm / 1341 W</t>
  </si>
  <si>
    <t>https://podminky.urs.cz/item/CS_URS_2025_02/735151361</t>
  </si>
  <si>
    <t>741</t>
  </si>
  <si>
    <t>Elektroinstalace - silnoproud</t>
  </si>
  <si>
    <t>71</t>
  </si>
  <si>
    <t>741122015</t>
  </si>
  <si>
    <t>Montáž kabel Cu bez ukončení uložený pod omítku plný kulatý 3x1,5 mm2 (např. CYKY, CYKFY)</t>
  </si>
  <si>
    <t>-878201488</t>
  </si>
  <si>
    <t>Montáž kabelů měděných bez ukončení uložených pod omítku plných kulatých (např. CYKY, CYKFY), počtu a průřezu žil 3x1,5 mm2</t>
  </si>
  <si>
    <t>https://podminky.urs.cz/item/CS_URS_2025_02/741122015</t>
  </si>
  <si>
    <t>72</t>
  </si>
  <si>
    <t>PKB.711018</t>
  </si>
  <si>
    <t>CYKY-J 3x1,5</t>
  </si>
  <si>
    <t>km</t>
  </si>
  <si>
    <t>-1942758414</t>
  </si>
  <si>
    <t>73</t>
  </si>
  <si>
    <t>741122016</t>
  </si>
  <si>
    <t>Montáž kabel Cu bez ukončení uložený pod omítku plný kulatý 3x2,5 až 6 mm2 (např. CYKY, CYKFY)</t>
  </si>
  <si>
    <t>950228275</t>
  </si>
  <si>
    <t>Montáž kabelů měděných bez ukončení uložených pod omítku plných kulatých (např. CYKY, CYKFY), počtu a průřezu žil 3x2,5 až 6 mm2</t>
  </si>
  <si>
    <t>https://podminky.urs.cz/item/CS_URS_2025_02/741122016</t>
  </si>
  <si>
    <t>74</t>
  </si>
  <si>
    <t>PKB.711021</t>
  </si>
  <si>
    <t>CYKY-J 3x2,5</t>
  </si>
  <si>
    <t>1175726885</t>
  </si>
  <si>
    <t>75</t>
  </si>
  <si>
    <t>741210001</t>
  </si>
  <si>
    <t>Montáž rozvodnice oceloplechová nebo plastová běžná do 20 kg</t>
  </si>
  <si>
    <t>-1142949345</t>
  </si>
  <si>
    <t>Montáž rozvodnic oceloplechových nebo plastových bez zapojení vodičů běžných, hmotnosti do 20 kg</t>
  </si>
  <si>
    <t>https://podminky.urs.cz/item/CS_URS_2025_02/741210001</t>
  </si>
  <si>
    <t>76</t>
  </si>
  <si>
    <t>35711007</t>
  </si>
  <si>
    <t>rozvodnice zapuštěná, plné dveře, IP41, 18 modulárních jednotek, vč. N/pE</t>
  </si>
  <si>
    <t>1439056804</t>
  </si>
  <si>
    <t>77</t>
  </si>
  <si>
    <t>741310001</t>
  </si>
  <si>
    <t>Montáž spínač nástěnný 1-jednopólový prostředí normální se zapojením vodičů</t>
  </si>
  <si>
    <t>213657050</t>
  </si>
  <si>
    <t>Montáž spínačů jedno nebo dvoupólových nástěnných se zapojením vodičů, pro prostředí normální spínačů, řazení 1-jednopólových</t>
  </si>
  <si>
    <t>https://podminky.urs.cz/item/CS_URS_2025_02/741310001</t>
  </si>
  <si>
    <t>78</t>
  </si>
  <si>
    <t>34535015</t>
  </si>
  <si>
    <t>spínač nástěnný jednopólový, řazení 1, IP44, šroubové svorky</t>
  </si>
  <si>
    <t>-1120868337</t>
  </si>
  <si>
    <t>79</t>
  </si>
  <si>
    <t>741310003</t>
  </si>
  <si>
    <t>Montáž spínač nástěnný 2-dvoupólový prostředí normální se zapojením vodičů</t>
  </si>
  <si>
    <t>-1911571249</t>
  </si>
  <si>
    <t>Montáž spínačů jedno nebo dvoupólových nástěnných se zapojením vodičů, pro prostředí normální spínačů, řazení 2-dvoupólových</t>
  </si>
  <si>
    <t>https://podminky.urs.cz/item/CS_URS_2025_02/741310003</t>
  </si>
  <si>
    <t>80</t>
  </si>
  <si>
    <t>34535072</t>
  </si>
  <si>
    <t>spínač nástěnný dvojpólový se signalizační doutnavkou, s popis. pol., řazení 2S, IP54, bezšroubové svorky</t>
  </si>
  <si>
    <t>-825717211</t>
  </si>
  <si>
    <t>81</t>
  </si>
  <si>
    <t>741313002</t>
  </si>
  <si>
    <t>Montáž zásuvka (polo)zapuštěná bezšroubové připojení 2P+PE dvojí zapojení - průběžná se zapojením vodičů</t>
  </si>
  <si>
    <t>1470658491</t>
  </si>
  <si>
    <t>Montáž zásuvek domovních se zapojením vodičů bezšroubové připojení polozapuštěných nebo zapuštěných 10/16 A, provedení 2P + PE dvojí zapojení pro průběžnou montáž</t>
  </si>
  <si>
    <t>https://podminky.urs.cz/item/CS_URS_2025_02/741313002</t>
  </si>
  <si>
    <t>82</t>
  </si>
  <si>
    <t>34555241</t>
  </si>
  <si>
    <t>přístroj zásuvky zapuštěné jednonásobné, krytka s clonkami, bezšroubové svorky</t>
  </si>
  <si>
    <t>797377498</t>
  </si>
  <si>
    <t>83</t>
  </si>
  <si>
    <t>741320101</t>
  </si>
  <si>
    <t>Montáž jističů jednopólových nn do 25 A bez krytu se zapojením vodičů</t>
  </si>
  <si>
    <t>-1470128805</t>
  </si>
  <si>
    <t>Montáž jističů se zapojením vodičů jednopólových nn do 25 A bez krytu</t>
  </si>
  <si>
    <t>https://podminky.urs.cz/item/CS_URS_2025_02/741320101</t>
  </si>
  <si>
    <t>84</t>
  </si>
  <si>
    <t>35822115</t>
  </si>
  <si>
    <t>jistič 1-pólový 10 A vypínací charakteristika B vypínací schopnost 6 kA</t>
  </si>
  <si>
    <t>-1874827874</t>
  </si>
  <si>
    <t>85</t>
  </si>
  <si>
    <t>35822122</t>
  </si>
  <si>
    <t>jistič 1-pólový 16 A vypínací charakteristika B vypínací schopnost 6 kA</t>
  </si>
  <si>
    <t>-379198751</t>
  </si>
  <si>
    <t>86</t>
  </si>
  <si>
    <t>741321002</t>
  </si>
  <si>
    <t>Montáž proudových chráničů dvoupólových nn do 25 A s krytem se zapojením vodičů</t>
  </si>
  <si>
    <t>1328635896</t>
  </si>
  <si>
    <t>Montáž proudových chráničů se zapojením vodičů dvoupólových nn do 25 A s krytem</t>
  </si>
  <si>
    <t>https://podminky.urs.cz/item/CS_URS_2025_02/741321002</t>
  </si>
  <si>
    <t>87</t>
  </si>
  <si>
    <t>741370002</t>
  </si>
  <si>
    <t>Montáž svítidlo žárovkové bytové stropní přisazené 1 zdroj se sklem</t>
  </si>
  <si>
    <t>-569514262</t>
  </si>
  <si>
    <t>Montáž svítidel žárovkových se zapojením vodičů bytových nebo společenských místností stropních přisazených 1 zdroj se sklem</t>
  </si>
  <si>
    <t>https://podminky.urs.cz/item/CS_URS_2025_02/741370002</t>
  </si>
  <si>
    <t>88</t>
  </si>
  <si>
    <t>34821275</t>
  </si>
  <si>
    <t>svítidlo interiérové žárovkové IP44 max. 60W E27</t>
  </si>
  <si>
    <t>280032478</t>
  </si>
  <si>
    <t>751</t>
  </si>
  <si>
    <t>Vzduchotechnika</t>
  </si>
  <si>
    <t>89</t>
  </si>
  <si>
    <t>751111011</t>
  </si>
  <si>
    <t>Montáž ventilátoru axiálního nízkotlakého nástěnného základního D do 100 mm</t>
  </si>
  <si>
    <t>-1213680157</t>
  </si>
  <si>
    <t>Montáž ventilátoru axiálního nízkotlakého nástěnného základního, průměru do 100 mm</t>
  </si>
  <si>
    <t>https://podminky.urs.cz/item/CS_URS_2025_02/751111011</t>
  </si>
  <si>
    <t>90</t>
  </si>
  <si>
    <t>42914113</t>
  </si>
  <si>
    <t>ventilátor axiální stěnový skříň z plastu zpětná klapka a zpožděný doběh IP44 17W D 100mm</t>
  </si>
  <si>
    <t>-666070419</t>
  </si>
  <si>
    <t>Poznámka k položce:_x000d_
1ks ventilátor s vlhkostním čidlem</t>
  </si>
  <si>
    <t>91</t>
  </si>
  <si>
    <t>751311241</t>
  </si>
  <si>
    <t>Montáž vyústi velkoplošné výšky do 2,1 m kruhové do kruhového potrubí D do 200 mm</t>
  </si>
  <si>
    <t>698111285</t>
  </si>
  <si>
    <t>Montáž vyústi velkoplošné výšky do 2,1 m kruhové, do kruhového potrubí, průměru do 200 mm</t>
  </si>
  <si>
    <t>https://podminky.urs.cz/item/CS_URS_2025_02/751311241</t>
  </si>
  <si>
    <t xml:space="preserve">Poznámka k položce:_x000d_
Venkovní žaluzie, plast. </t>
  </si>
  <si>
    <t>92</t>
  </si>
  <si>
    <t>751510041</t>
  </si>
  <si>
    <t>Vzduchotechnické potrubí z pozinkovaného plechu kruhové spirálně vinutá trouba bez příruby D do 100 mm</t>
  </si>
  <si>
    <t>-1856342501</t>
  </si>
  <si>
    <t>Vzduchotechnické potrubí z pozinkovaného plechu kruhové, trouba spirálně vinutá bez příruby, průměru do 100 mm</t>
  </si>
  <si>
    <t>https://podminky.urs.cz/item/CS_URS_2025_02/751510041</t>
  </si>
  <si>
    <t>763</t>
  </si>
  <si>
    <t>Konstrukce suché výstavby</t>
  </si>
  <si>
    <t>93</t>
  </si>
  <si>
    <t>763111316.RGS</t>
  </si>
  <si>
    <t>SDK příčka SK 12 tl 125 mm profil CW+UW 100 desky 1x RB (A) 12,5 TI 50 mm 15 kg/m3 EI 30 Rw 47 dB</t>
  </si>
  <si>
    <t>1751807815</t>
  </si>
  <si>
    <t>"2,4*(3,383+4,417+3,465+3,465)</t>
  </si>
  <si>
    <t>94</t>
  </si>
  <si>
    <t>763121415.KNF</t>
  </si>
  <si>
    <t>SDK stěna předsazená W625 tl 112,5 mm profil CW+UW 100 deska 1x WHITE (A) 12,5 bez TI EI 15</t>
  </si>
  <si>
    <t>-1975136579</t>
  </si>
  <si>
    <t>"2,5*(4,412)</t>
  </si>
  <si>
    <t>95</t>
  </si>
  <si>
    <t>763131431.KNF</t>
  </si>
  <si>
    <t>SDK podhled D112 deska 1x RED PIANO (DF) 12,5 bez izolace dvouvrstvá spodní kce profil CD+UD, REI do 90</t>
  </si>
  <si>
    <t>89678993</t>
  </si>
  <si>
    <t>"27,680+44,730</t>
  </si>
  <si>
    <t>96</t>
  </si>
  <si>
    <t>998763301</t>
  </si>
  <si>
    <t>Přesun hmot tonážní pro konstrukce montované z desek v objektech v do 6 m</t>
  </si>
  <si>
    <t>1348619523</t>
  </si>
  <si>
    <t>Přesun hmot pro konstrukce montované z desek sádrokartonových, sádrovláknitých, cementovláknitých nebo cementových stanovený z hmotnosti přesunovaného materiálu vodorovná dopravní vzdálenost do 50 m základní v objektech výšky do 6 m</t>
  </si>
  <si>
    <t>https://podminky.urs.cz/item/CS_URS_2025_02/998763301</t>
  </si>
  <si>
    <t>766</t>
  </si>
  <si>
    <t>Konstrukce truhlářské</t>
  </si>
  <si>
    <t>97</t>
  </si>
  <si>
    <t>766660001</t>
  </si>
  <si>
    <t>Montáž dveřních křídel otvíravých jednokřídlových š do 0,8 m do ocelové zárubně</t>
  </si>
  <si>
    <t>-817045121</t>
  </si>
  <si>
    <t>Montáž dveřních křídel dřevěných nebo plastových otevíravých do ocelové zárubně povrchově upravených jednokřídlových, šířky do 800 mm</t>
  </si>
  <si>
    <t>https://podminky.urs.cz/item/CS_URS_2025_02/766660001</t>
  </si>
  <si>
    <t>98</t>
  </si>
  <si>
    <t>61162080</t>
  </si>
  <si>
    <t>dveře jednokřídlé voštinové povrch laminátový plné 700, 800x1970-2100mm</t>
  </si>
  <si>
    <t>1170313933</t>
  </si>
  <si>
    <t>99</t>
  </si>
  <si>
    <t>61181101</t>
  </si>
  <si>
    <t>zárubeň jednokřídlá obložková s dýhovaným povrchem tl stěny 60-150mm rozměru 600-900/1970mm</t>
  </si>
  <si>
    <t>79507625</t>
  </si>
  <si>
    <t>100</t>
  </si>
  <si>
    <t>766691914</t>
  </si>
  <si>
    <t>Vyvěšení nebo zavěšení dřevěných křídel dveří pl do 2 m2</t>
  </si>
  <si>
    <t>-1160411250</t>
  </si>
  <si>
    <t>Ostatní práce vyvěšení nebo zavěšení křídel dřevěných dveřních, plochy do 2 m2</t>
  </si>
  <si>
    <t>https://podminky.urs.cz/item/CS_URS_2025_02/766691914</t>
  </si>
  <si>
    <t>101</t>
  </si>
  <si>
    <t>998766101</t>
  </si>
  <si>
    <t>Přesun hmot tonážní pro kce truhlářské v objektech v do 6 m</t>
  </si>
  <si>
    <t>1404891239</t>
  </si>
  <si>
    <t>Přesun hmot pro konstrukce truhlářské stanovený z hmotnosti přesunovaného materiálu vodorovná dopravní vzdálenost do 50 m základní v objektech výšky do 6 m</t>
  </si>
  <si>
    <t>https://podminky.urs.cz/item/CS_URS_2025_02/998766101</t>
  </si>
  <si>
    <t>767</t>
  </si>
  <si>
    <t>Konstrukce zámečnické</t>
  </si>
  <si>
    <t>102</t>
  </si>
  <si>
    <t>767641800</t>
  </si>
  <si>
    <t>Demontáž zárubní dveří odřezáním plochy do 2,5 m2</t>
  </si>
  <si>
    <t>372027771</t>
  </si>
  <si>
    <t>Demontáž dveřních zárubní odřezáním od upevnění, plochy dveří do 2,5 m2</t>
  </si>
  <si>
    <t>https://podminky.urs.cz/item/CS_URS_2025_02/767641800</t>
  </si>
  <si>
    <t>103</t>
  </si>
  <si>
    <t>998767101</t>
  </si>
  <si>
    <t>Přesun hmot tonážní pro zámečnické konstrukce v objektech v do 6 m</t>
  </si>
  <si>
    <t>-871042571</t>
  </si>
  <si>
    <t>Přesun hmot pro zámečnické konstrukce stanovený z hmotnosti přesunovaného materiálu vodorovná dopravní vzdálenost do 50 m základní v objektech výšky do 6 m</t>
  </si>
  <si>
    <t>https://podminky.urs.cz/item/CS_URS_2025_02/998767101</t>
  </si>
  <si>
    <t>771</t>
  </si>
  <si>
    <t>Podlahy z dlaždic</t>
  </si>
  <si>
    <t>104</t>
  </si>
  <si>
    <t>771111011</t>
  </si>
  <si>
    <t>Vysátí podkladu před pokládkou dlažby</t>
  </si>
  <si>
    <t>-1077475655</t>
  </si>
  <si>
    <t>Příprava podkladu před provedením dlažby vysátí podlah</t>
  </si>
  <si>
    <t>https://podminky.urs.cz/item/CS_URS_2025_02/771111011</t>
  </si>
  <si>
    <t>105</t>
  </si>
  <si>
    <t>771121011</t>
  </si>
  <si>
    <t>Nátěr penetrační na podlahu</t>
  </si>
  <si>
    <t>-2027461686</t>
  </si>
  <si>
    <t>Příprava podkladu před provedením dlažby nátěr penetrační na podlahu</t>
  </si>
  <si>
    <t>https://podminky.urs.cz/item/CS_URS_2025_02/771121011</t>
  </si>
  <si>
    <t>106</t>
  </si>
  <si>
    <t>771151011</t>
  </si>
  <si>
    <t>Samonivelační stěrka podlah pevnosti 20 MPa tl 3 mm</t>
  </si>
  <si>
    <t>-351307470</t>
  </si>
  <si>
    <t>Příprava podkladu před provedením dlažby samonivelační stěrka min. pevnosti 20 MPa, tloušťky do 3 mm</t>
  </si>
  <si>
    <t>https://podminky.urs.cz/item/CS_URS_2025_02/771151011</t>
  </si>
  <si>
    <t>107</t>
  </si>
  <si>
    <t>771573810</t>
  </si>
  <si>
    <t>Demontáž podlah z dlaždic keramických lepených</t>
  </si>
  <si>
    <t>1780433001</t>
  </si>
  <si>
    <t>https://podminky.urs.cz/item/CS_URS_2025_02/771573810</t>
  </si>
  <si>
    <t>108</t>
  </si>
  <si>
    <t>771574616</t>
  </si>
  <si>
    <t>Montáž podlah keramických hladkých lepených cementovým standardním lepidlem přes 9 do 12 ks/m2</t>
  </si>
  <si>
    <t>1210339581</t>
  </si>
  <si>
    <t>Montáž podlah z dlaždic keramických lepených cementovým standardním lepidlem hladkých, tloušťky do 10 mm přes 9 do 12 ks/m2</t>
  </si>
  <si>
    <t>https://podminky.urs.cz/item/CS_URS_2025_02/771574616</t>
  </si>
  <si>
    <t>109</t>
  </si>
  <si>
    <t>59761160</t>
  </si>
  <si>
    <t>dlažba keramická slinutá mrazuvzdorná povrch hladký/matný tl do 10mm přes 9 do 12ks/m2</t>
  </si>
  <si>
    <t>-2120811131</t>
  </si>
  <si>
    <t>35,305*1,1 'Přepočtené koeficientem množství</t>
  </si>
  <si>
    <t>110</t>
  </si>
  <si>
    <t>771474112</t>
  </si>
  <si>
    <t>Montáž soklů z dlaždic keramických rovných lepených cementovým flexibilním lepidlem v přes 65 do 90 mm</t>
  </si>
  <si>
    <t>-1816003672</t>
  </si>
  <si>
    <t>Montáž soklů z dlaždic keramických lepených cementovým flexibilním lepidlem rovných, výšky přes 65 do 90 mm</t>
  </si>
  <si>
    <t>https://podminky.urs.cz/item/CS_URS_2025_02/771474112</t>
  </si>
  <si>
    <t>9,27</t>
  </si>
  <si>
    <t>Součet</t>
  </si>
  <si>
    <t>111</t>
  </si>
  <si>
    <t>59761184</t>
  </si>
  <si>
    <t>sokl keramický mrazuvzdorný povrch hladký/matný tl do 10mm výšky přes 65 do 90mm</t>
  </si>
  <si>
    <t>-1080373777</t>
  </si>
  <si>
    <t>9,27*1,1 'Přepočtené koeficientem množství</t>
  </si>
  <si>
    <t>112</t>
  </si>
  <si>
    <t>998771101</t>
  </si>
  <si>
    <t>Přesun hmot tonážní pro podlahy z dlaždic v objektech v do 6 m</t>
  </si>
  <si>
    <t>-157790142</t>
  </si>
  <si>
    <t>Přesun hmot pro podlahy z dlaždic stanovený z hmotnosti přesunovaného materiálu vodorovná dopravní vzdálenost do 50 m základní v objektech výšky do 6 m</t>
  </si>
  <si>
    <t>https://podminky.urs.cz/item/CS_URS_2025_02/998771101</t>
  </si>
  <si>
    <t>775</t>
  </si>
  <si>
    <t>Podlahy skládané</t>
  </si>
  <si>
    <t>113</t>
  </si>
  <si>
    <t>775411810</t>
  </si>
  <si>
    <t>Demontáž soklíků nebo lišt dřevěných přibíjených do suti</t>
  </si>
  <si>
    <t>-551458462</t>
  </si>
  <si>
    <t>Demontáž soklíků nebo lišt dřevěných do suti přibíjených</t>
  </si>
  <si>
    <t>https://podminky.urs.cz/item/CS_URS_2025_02/775411810</t>
  </si>
  <si>
    <t>114</t>
  </si>
  <si>
    <t>775541821</t>
  </si>
  <si>
    <t>Demontáž podlah plovoucích zaklapávacích do suti</t>
  </si>
  <si>
    <t>-829554216</t>
  </si>
  <si>
    <t>Demontáž plovoucích podlah laminátových, dýhovaných, vinylových ap. zaklapávacích (spojených na zámek)</t>
  </si>
  <si>
    <t>https://podminky.urs.cz/item/CS_URS_2025_02/775541821</t>
  </si>
  <si>
    <t>115</t>
  </si>
  <si>
    <t>775541151</t>
  </si>
  <si>
    <t>Montáž podlah plovoucích z lamel laminátových</t>
  </si>
  <si>
    <t>2086251878</t>
  </si>
  <si>
    <t>Montáž podlah plovoucích z velkoplošných lamel dýhovaných a laminovaných bez podložky, spojovaných zaklapnutím</t>
  </si>
  <si>
    <t>https://podminky.urs.cz/item/CS_URS_2025_02/775541151</t>
  </si>
  <si>
    <t>116</t>
  </si>
  <si>
    <t>61198008</t>
  </si>
  <si>
    <t>podlaha plovoucí laminátová spoj zaklapnutím tř 31 tl 7mm</t>
  </si>
  <si>
    <t>631728424</t>
  </si>
  <si>
    <t>47,709*1,08 'Přepočtené koeficientem množství</t>
  </si>
  <si>
    <t>776</t>
  </si>
  <si>
    <t>Podlahy povlakové</t>
  </si>
  <si>
    <t>117</t>
  </si>
  <si>
    <t>776430811</t>
  </si>
  <si>
    <t>Odstranění hran schodišťových</t>
  </si>
  <si>
    <t>1328939689</t>
  </si>
  <si>
    <t>Demontáž soklíků nebo lišt hran schodišťových</t>
  </si>
  <si>
    <t>https://podminky.urs.cz/item/CS_URS_2025_02/776430811</t>
  </si>
  <si>
    <t>"1,14+1,14+0,54</t>
  </si>
  <si>
    <t>118</t>
  </si>
  <si>
    <t>998776101</t>
  </si>
  <si>
    <t>Přesun hmot tonážní pro podlahy povlakové v objektech v do 6 m</t>
  </si>
  <si>
    <t>1724159670</t>
  </si>
  <si>
    <t>Přesun hmot pro podlahy povlakové stanovený z hmotnosti přesunovaného materiálu vodorovná dopravní vzdálenost do 50 m základní v objektech výšky do 6 m</t>
  </si>
  <si>
    <t>https://podminky.urs.cz/item/CS_URS_2025_02/998776101</t>
  </si>
  <si>
    <t>781</t>
  </si>
  <si>
    <t>Dokončovací práce - obklady</t>
  </si>
  <si>
    <t>119</t>
  </si>
  <si>
    <t>781121011</t>
  </si>
  <si>
    <t>Nátěr penetrační na stěnu</t>
  </si>
  <si>
    <t>1780116142</t>
  </si>
  <si>
    <t>Příprava podkladu před provedením obkladu nátěr penetrační na stěnu</t>
  </si>
  <si>
    <t>https://podminky.urs.cz/item/CS_URS_2025_02/781121011</t>
  </si>
  <si>
    <t>"2,2*(11,217+7,605+7,994+6,805+7,071+9,027+1,115)</t>
  </si>
  <si>
    <t>120</t>
  </si>
  <si>
    <t>781131112</t>
  </si>
  <si>
    <t>Izolace pod obklad nátěrem nebo stěrkou ve dvou vrstvách</t>
  </si>
  <si>
    <t>-1509895532</t>
  </si>
  <si>
    <t>Izolace stěny pod obklad izolace nátěrem nebo stěrkou ve dvou vrstvách</t>
  </si>
  <si>
    <t>https://podminky.urs.cz/item/CS_URS_2025_02/781131112</t>
  </si>
  <si>
    <t>121</t>
  </si>
  <si>
    <t>781131241</t>
  </si>
  <si>
    <t>Izolace pod obklad těsnícími pásy vnitřní kout</t>
  </si>
  <si>
    <t>742097050</t>
  </si>
  <si>
    <t>Izolace stěny pod obklad izolace těsnícími izolačními pásy vnitřní kout</t>
  </si>
  <si>
    <t>https://podminky.urs.cz/item/CS_URS_2025_02/781131241</t>
  </si>
  <si>
    <t>122</t>
  </si>
  <si>
    <t>781131242</t>
  </si>
  <si>
    <t>Izolace pod obklad těsnícími pásy vnější roh</t>
  </si>
  <si>
    <t>441524739</t>
  </si>
  <si>
    <t>Izolace stěny pod obklad izolace těsnícími izolačními pásy vnější roh</t>
  </si>
  <si>
    <t>https://podminky.urs.cz/item/CS_URS_2025_02/781131242</t>
  </si>
  <si>
    <t>123</t>
  </si>
  <si>
    <t>781131251</t>
  </si>
  <si>
    <t>Izolace pod obklad těsnící manžetou pro prostupy potrubí</t>
  </si>
  <si>
    <t>357801343</t>
  </si>
  <si>
    <t>Izolace stěny pod obklad izolace těsnícími izolačními pásy z manžety pro prostupy potrubí</t>
  </si>
  <si>
    <t>https://podminky.urs.cz/item/CS_URS_2025_02/781131251</t>
  </si>
  <si>
    <t>124</t>
  </si>
  <si>
    <t>781131264</t>
  </si>
  <si>
    <t>Izolace pod obklad těsnícími pásy mezi podlahou a stěnou</t>
  </si>
  <si>
    <t>1653815837</t>
  </si>
  <si>
    <t>Izolace stěny pod obklad izolace těsnícími izolačními pásy mezi podlahou a stěnu</t>
  </si>
  <si>
    <t>https://podminky.urs.cz/item/CS_URS_2025_02/781131264</t>
  </si>
  <si>
    <t>"11,217+7,605+7,994+6,805+7,071+9,027</t>
  </si>
  <si>
    <t>125</t>
  </si>
  <si>
    <t>781151031</t>
  </si>
  <si>
    <t>Celoplošné vyrovnání podkladu stěrkou tl 3 mm</t>
  </si>
  <si>
    <t>-38902025</t>
  </si>
  <si>
    <t>Příprava podkladu před provedením obkladu celoplošné vyrovnání podkladu stěrkou, tloušťky 3 mm</t>
  </si>
  <si>
    <t>https://podminky.urs.cz/item/CS_URS_2025_02/781151031</t>
  </si>
  <si>
    <t>126</t>
  </si>
  <si>
    <t>781472215</t>
  </si>
  <si>
    <t>Montáž obkladů keramických hladkých lepených cementovým flexibilním lepidlem přes 6 do 9 ks/m2</t>
  </si>
  <si>
    <t>-1793659555</t>
  </si>
  <si>
    <t>Montáž keramických obkladů stěn lepených cementovým flexibilním lepidlem hladkých přes 6 do 9 ks/m2</t>
  </si>
  <si>
    <t>https://podminky.urs.cz/item/CS_URS_2025_02/781472215</t>
  </si>
  <si>
    <t>127</t>
  </si>
  <si>
    <t>59761708</t>
  </si>
  <si>
    <t>obklad keramický nemrazuvzdorný povrch hladký/lesklý tl do 10mm přes 6 do 9ks/m2</t>
  </si>
  <si>
    <t>1624424638</t>
  </si>
  <si>
    <t>111,835*1,15 'Přepočtené koeficientem množství</t>
  </si>
  <si>
    <t>128</t>
  </si>
  <si>
    <t>998781101</t>
  </si>
  <si>
    <t>Přesun hmot tonážní pro obklady keramické v objektech v do 6 m</t>
  </si>
  <si>
    <t>-311994645</t>
  </si>
  <si>
    <t>Přesun hmot pro obklady keramické stanovený z hmotnosti přesunovaného materiálu vodorovná dopravní vzdálenost do 50 m základní v objektech výšky do 6 m</t>
  </si>
  <si>
    <t>https://podminky.urs.cz/item/CS_URS_2025_02/998781101</t>
  </si>
  <si>
    <t>784</t>
  </si>
  <si>
    <t>Dokončovací práce - malby a tapety</t>
  </si>
  <si>
    <t>129</t>
  </si>
  <si>
    <t>784111031</t>
  </si>
  <si>
    <t>Omytí podkladu v místnostech v do 3,80 m</t>
  </si>
  <si>
    <t>-2023316556</t>
  </si>
  <si>
    <t>Omytí podkladu omytí v místnostech výšky do 3,80 m</t>
  </si>
  <si>
    <t>https://podminky.urs.cz/item/CS_URS_2025_02/784111031</t>
  </si>
  <si>
    <t>16,27+(2,5*16,164)</t>
  </si>
  <si>
    <t>19,06+(2,5*17,4)</t>
  </si>
  <si>
    <t>30,24+(2,3*22,8)</t>
  </si>
  <si>
    <t>9,42+(2,5*12,4)</t>
  </si>
  <si>
    <t>14,2+(2,5*15,6)</t>
  </si>
  <si>
    <t>6,94+3,59+3,95+2,76+2,93+3,83</t>
  </si>
  <si>
    <t>9,13+(2,5*12,1)</t>
  </si>
  <si>
    <t>10,38+(2,5*14,8)</t>
  </si>
  <si>
    <t>16,3+(2,5*32,4)</t>
  </si>
  <si>
    <t>2,5*28,3</t>
  </si>
  <si>
    <t>2,5*21,25</t>
  </si>
  <si>
    <t>-11+(-11*0,8*1,97)</t>
  </si>
  <si>
    <t>130</t>
  </si>
  <si>
    <t>784121001</t>
  </si>
  <si>
    <t>Oškrabání malby v místnostech v do 3,80 m</t>
  </si>
  <si>
    <t>-216695849</t>
  </si>
  <si>
    <t>Oškrabání malby v místnostech výšky do 3,80 m</t>
  </si>
  <si>
    <t>https://podminky.urs.cz/item/CS_URS_2025_02/784121001</t>
  </si>
  <si>
    <t>44,73+(2,5*28,3)</t>
  </si>
  <si>
    <t>27,68+(2,5*21,25)</t>
  </si>
  <si>
    <t>131</t>
  </si>
  <si>
    <t>784121011</t>
  </si>
  <si>
    <t>Rozmývání podkladu po oškrabání malby v místnostech v do 3,80 m</t>
  </si>
  <si>
    <t>1781518830</t>
  </si>
  <si>
    <t>Rozmývání podkladu po oškrabání malby v místnostech výšky do 3,80 m</t>
  </si>
  <si>
    <t>https://podminky.urs.cz/item/CS_URS_2025_02/784121011</t>
  </si>
  <si>
    <t>132</t>
  </si>
  <si>
    <t>784161201</t>
  </si>
  <si>
    <t>Lokální vyrovnání podkladu sádrovou stěrkou pl do 0,1 m2 v místnostech v do 3,80 m</t>
  </si>
  <si>
    <t>388003296</t>
  </si>
  <si>
    <t>Lokální vyrovnání podkladu sádrovou stěrkou, tloušťky do 3 mm, plochy do 0,1 m2 v místnostech výšky do 3,80 m</t>
  </si>
  <si>
    <t>https://podminky.urs.cz/item/CS_URS_2025_02/784161201</t>
  </si>
  <si>
    <t>133</t>
  </si>
  <si>
    <t>784171101</t>
  </si>
  <si>
    <t>Zakrytí vnitřních podlah včetně pozdějšího odkrytí</t>
  </si>
  <si>
    <t>1862818311</t>
  </si>
  <si>
    <t>Zakrytí nemalovaných ploch (materiál ve specifikaci) včetně pozdějšího odkrytí podlah</t>
  </si>
  <si>
    <t>https://podminky.urs.cz/item/CS_URS_2025_02/784171101</t>
  </si>
  <si>
    <t>134</t>
  </si>
  <si>
    <t>58124842</t>
  </si>
  <si>
    <t>fólie pro malířské potřeby zakrývací tl 7µ 4x5m</t>
  </si>
  <si>
    <t>101871020</t>
  </si>
  <si>
    <t>50*1,05 'Přepočtené koeficientem množství</t>
  </si>
  <si>
    <t>135</t>
  </si>
  <si>
    <t>784181101</t>
  </si>
  <si>
    <t>Základní akrylátová jednonásobná bezbarvá penetrace podkladu v místnostech v do 3,80 m</t>
  </si>
  <si>
    <t>1987371156</t>
  </si>
  <si>
    <t>Penetrace podkladu jednonásobná základní akrylátová bezbarvá v místnostech výšky do 3,80 m</t>
  </si>
  <si>
    <t>https://podminky.urs.cz/item/CS_URS_2025_02/784181101</t>
  </si>
  <si>
    <t>44,7+(2,5*28,3)</t>
  </si>
  <si>
    <t>27,6+(2,5*21,25)</t>
  </si>
  <si>
    <t>136</t>
  </si>
  <si>
    <t>784221101</t>
  </si>
  <si>
    <t>Dvojnásobné bílé malby ze směsí za sucha dobře otěruvzdorných v místnostech do 3,80 m</t>
  </si>
  <si>
    <t>-144163303</t>
  </si>
  <si>
    <t>Malby z malířských směsí otěruvzdorných za sucha dvojnásobné, bílé za sucha otěruvzdorné dobře v místnostech výšky do 3,80 m</t>
  </si>
  <si>
    <t>https://podminky.urs.cz/item/CS_URS_2025_02/784221101</t>
  </si>
  <si>
    <t>Práce a dodávky M</t>
  </si>
  <si>
    <t>21-M</t>
  </si>
  <si>
    <t>Elektromontáže</t>
  </si>
  <si>
    <t>137</t>
  </si>
  <si>
    <t>210280001</t>
  </si>
  <si>
    <t>Zkoušky a prohlídky el rozvodů a zařízení celková prohlídka pro objem montážních prací do 100 tis Kč</t>
  </si>
  <si>
    <t>-1785375733</t>
  </si>
  <si>
    <t>Zkoušky a prohlídky elektrických rozvodů a zařízení celková prohlídka, zkoušení, měření a vyhotovení revizní zprávy pro objem montážních prací do 100 tisíc Kč</t>
  </si>
  <si>
    <t>https://podminky.urs.cz/item/CS_URS_2025_02/210280001</t>
  </si>
  <si>
    <t>46-M</t>
  </si>
  <si>
    <t>Zemní práce při extr.mont.pracích</t>
  </si>
  <si>
    <t>138</t>
  </si>
  <si>
    <t>468111221</t>
  </si>
  <si>
    <t>Frézování drážek pro vodiče ve stěnách z dutých cihel nebo tvárnic včetně omítky do 3x3 cm</t>
  </si>
  <si>
    <t>590622951</t>
  </si>
  <si>
    <t>Frézování drážek pro vodiče ve stěnách z dutých cihel nebo tvárnic včetně omítky, rozměru do 3x3 cm</t>
  </si>
  <si>
    <t>https://podminky.urs.cz/item/CS_URS_2025_02/468111221</t>
  </si>
  <si>
    <t>VRN</t>
  </si>
  <si>
    <t>Vedlejší rozpočtové náklady</t>
  </si>
  <si>
    <t>VRN1</t>
  </si>
  <si>
    <t>Průzkumné, zeměměřičské a projektové práce</t>
  </si>
  <si>
    <t>139</t>
  </si>
  <si>
    <t>013002000</t>
  </si>
  <si>
    <t>Projektové práce</t>
  </si>
  <si>
    <t>1024</t>
  </si>
  <si>
    <t>704275516</t>
  </si>
  <si>
    <t>Prováděcí dokumentace pro: elektro silnoproud, kanalizace, vodovod, vytápění</t>
  </si>
  <si>
    <t>https://podminky.urs.cz/item/CS_URS_2025_02/013002000</t>
  </si>
  <si>
    <t>Poznámka k položce:_x000d_
Prováděcí dokumentace pro: elektro silnoproud, kanalizace, vodovod, vytápění</t>
  </si>
  <si>
    <t>VRN3</t>
  </si>
  <si>
    <t>Zařízení staveniště</t>
  </si>
  <si>
    <t>140</t>
  </si>
  <si>
    <t>030001000</t>
  </si>
  <si>
    <t>…</t>
  </si>
  <si>
    <t>354520259</t>
  </si>
  <si>
    <t>https://podminky.urs.cz/item/CS_URS_2025_02/030001000</t>
  </si>
  <si>
    <t>VRN7</t>
  </si>
  <si>
    <t>Provozní vlivy</t>
  </si>
  <si>
    <t>141</t>
  </si>
  <si>
    <t>070001000</t>
  </si>
  <si>
    <t>-2085342840</t>
  </si>
  <si>
    <t>https://podminky.urs.cz/item/CS_URS_2025_02/070001000</t>
  </si>
  <si>
    <t>VV0008</t>
  </si>
  <si>
    <t>Výkaz (12)</t>
  </si>
  <si>
    <t>11,4</t>
  </si>
  <si>
    <t>VV0012</t>
  </si>
  <si>
    <t>Výkaz (14)</t>
  </si>
  <si>
    <t>70,81</t>
  </si>
  <si>
    <t>Výkaz (15)</t>
  </si>
  <si>
    <t>1,45</t>
  </si>
  <si>
    <t>VV0016</t>
  </si>
  <si>
    <t>Výkaz (18)</t>
  </si>
  <si>
    <t>27,442</t>
  </si>
  <si>
    <t>Výkaz (41)</t>
  </si>
  <si>
    <t>50,284</t>
  </si>
  <si>
    <t>VV0019</t>
  </si>
  <si>
    <t>Výkaz (42)</t>
  </si>
  <si>
    <t>2,602</t>
  </si>
  <si>
    <t>VV0021</t>
  </si>
  <si>
    <t>Výkaz (44)</t>
  </si>
  <si>
    <t>62,65</t>
  </si>
  <si>
    <t>SO 02 - Bistro a garáž</t>
  </si>
  <si>
    <t>Výkaz (47)</t>
  </si>
  <si>
    <t>112,916</t>
  </si>
  <si>
    <t>-305106269</t>
  </si>
  <si>
    <t>175111101</t>
  </si>
  <si>
    <t>Obsypání potrubí ručně sypaninou bez prohození, uloženou do 3 m</t>
  </si>
  <si>
    <t>-442537195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</si>
  <si>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</si>
  <si>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https://podminky.urs.cz/item/CS_URS_2025_02/175111101</t>
  </si>
  <si>
    <t>58337303</t>
  </si>
  <si>
    <t>štěrkopísek frakce 0/8</t>
  </si>
  <si>
    <t>-1148202590</t>
  </si>
  <si>
    <t>10*2 'Přepočtené koeficientem množství</t>
  </si>
  <si>
    <t>311231116</t>
  </si>
  <si>
    <t>Zdivo nosné z cihel dl 290 mm P7 až 15 na MC 5 nebo MC 10</t>
  </si>
  <si>
    <t>-1157938110</t>
  </si>
  <si>
    <t>Zdivo z cihel pálených nosné z cihel plných dl. 290 mm P 7 až 15, na maltu MC-5 nebo MC-10</t>
  </si>
  <si>
    <t>https://podminky.urs.cz/item/CS_URS_2025_02/311231116</t>
  </si>
  <si>
    <t>"2,5*0,580</t>
  </si>
  <si>
    <t>612131121</t>
  </si>
  <si>
    <t>Penetrační disperzní nátěr vnitřních stěn nanášený ručně</t>
  </si>
  <si>
    <t>-912126265</t>
  </si>
  <si>
    <t>Podkladní a spojovací vrstva vnitřních omítaných ploch penetrace disperzní nanášená ručně stěn</t>
  </si>
  <si>
    <t>https://podminky.urs.cz/item/CS_URS_2025_02/612131121</t>
  </si>
  <si>
    <t>"2*(5,717* 2,4)</t>
  </si>
  <si>
    <t>612321111</t>
  </si>
  <si>
    <t>Vápenocementová omítka hrubá jednovrstvá zatřená vnitřních stěn nanášená ručně</t>
  </si>
  <si>
    <t>1162808064</t>
  </si>
  <si>
    <t>Omítka vápenocementová vnitřních ploch nanášená ručně jednovrstvá, tloušťky do 10 mm hrubá zatřená svislých konstrukcí stěn</t>
  </si>
  <si>
    <t>https://podminky.urs.cz/item/CS_URS_2025_02/612321111</t>
  </si>
  <si>
    <t>612321131</t>
  </si>
  <si>
    <t>Vápenocementový štuk vnitřních stěn tloušťky do 3 mm</t>
  </si>
  <si>
    <t>-922019706</t>
  </si>
  <si>
    <t>Vápenocementový štuk vnitřních ploch tloušťky do 3 mm svislých konstrukcí stěn</t>
  </si>
  <si>
    <t>https://podminky.urs.cz/item/CS_URS_2025_02/612321131</t>
  </si>
  <si>
    <t>1752578367</t>
  </si>
  <si>
    <t>-1092368326</t>
  </si>
  <si>
    <t>"2,4*(1,85+1,32+1,58)</t>
  </si>
  <si>
    <t>1958656609</t>
  </si>
  <si>
    <t>29311302</t>
  </si>
  <si>
    <t>1303418726</t>
  </si>
  <si>
    <t>-679645304</t>
  </si>
  <si>
    <t>-972605306</t>
  </si>
  <si>
    <t>807977126</t>
  </si>
  <si>
    <t>-1417363012</t>
  </si>
  <si>
    <t>-1353392329</t>
  </si>
  <si>
    <t>-353451408</t>
  </si>
  <si>
    <t>1599340755</t>
  </si>
  <si>
    <t>566499141</t>
  </si>
  <si>
    <t>-251246438</t>
  </si>
  <si>
    <t>-277686639</t>
  </si>
  <si>
    <t>-1353255970</t>
  </si>
  <si>
    <t>1024881094</t>
  </si>
  <si>
    <t>-413718655</t>
  </si>
  <si>
    <t>-1863453528</t>
  </si>
  <si>
    <t>207114501</t>
  </si>
  <si>
    <t>1037032883</t>
  </si>
  <si>
    <t>289528048</t>
  </si>
  <si>
    <t>1913375553</t>
  </si>
  <si>
    <t>1578959682</t>
  </si>
  <si>
    <t>-633762381</t>
  </si>
  <si>
    <t>2003940362</t>
  </si>
  <si>
    <t>-551710975</t>
  </si>
  <si>
    <t>-466167176</t>
  </si>
  <si>
    <t>-1098558347</t>
  </si>
  <si>
    <t>-836852982</t>
  </si>
  <si>
    <t>722174003</t>
  </si>
  <si>
    <t>Potrubí vodovodní plastové PPR S3,2 spojované svařováním D 25x3,5 mm</t>
  </si>
  <si>
    <t>1512299921</t>
  </si>
  <si>
    <t>Potrubí z trubek polypropylenových spojovaných svařováním z jednovrstvého PP-R S3,2 (PN 16) D 25/3,5</t>
  </si>
  <si>
    <t>https://podminky.urs.cz/item/CS_URS_2025_02/722174003</t>
  </si>
  <si>
    <t xml:space="preserve">Poznámka k položce:_x000d_
Včetně fitinek_x000d_
_x000d_
koleno 90 - 6ks_x000d_
</t>
  </si>
  <si>
    <t>722240102</t>
  </si>
  <si>
    <t>Ventily plastové PPR přímé DN 25</t>
  </si>
  <si>
    <t>1591738153</t>
  </si>
  <si>
    <t>Armatury z plastických hmot ventily (PPR) přímé DN 25</t>
  </si>
  <si>
    <t>https://podminky.urs.cz/item/CS_URS_2025_02/722240102</t>
  </si>
  <si>
    <t>1841148374</t>
  </si>
  <si>
    <t xml:space="preserve">Poznámka k položce:_x000d_
Včetně fitinek_x000d_
_x000d_
koleno 90 - 15ks_x000d_
T  kus - 10ks</t>
  </si>
  <si>
    <t>1035857144</t>
  </si>
  <si>
    <t>1934234487</t>
  </si>
  <si>
    <t>-1806023719</t>
  </si>
  <si>
    <t>1287165825</t>
  </si>
  <si>
    <t>Poznámka k položce:_x000d_
Včetně fitinek:_x000d_
koleno 90 - 25ks_x000d_
T kus - 10ks</t>
  </si>
  <si>
    <t>79076259</t>
  </si>
  <si>
    <t>-1002979713</t>
  </si>
  <si>
    <t>-760424752</t>
  </si>
  <si>
    <t>-334048577</t>
  </si>
  <si>
    <t>-1570190413</t>
  </si>
  <si>
    <t>725220851</t>
  </si>
  <si>
    <t>Demontáž van akrylátových</t>
  </si>
  <si>
    <t>-1548288255</t>
  </si>
  <si>
    <t>https://podminky.urs.cz/item/CS_URS_2025_02/725220851</t>
  </si>
  <si>
    <t>189500737</t>
  </si>
  <si>
    <t>421583119</t>
  </si>
  <si>
    <t>-448844914</t>
  </si>
  <si>
    <t>997212539</t>
  </si>
  <si>
    <t>87540778</t>
  </si>
  <si>
    <t>-1669036821</t>
  </si>
  <si>
    <t>725532343</t>
  </si>
  <si>
    <t>Elektrický ohřívač zásobníkový akumulační stacionární 1 MPa 600 l / 8-19 kW</t>
  </si>
  <si>
    <t>1578304663</t>
  </si>
  <si>
    <t>Elektrické ohřívače zásobníkové beztlakové přepadové akumulační s pojistným ventilem stacionární 1,0 MPa objem nádrže (příkon) 600 l (8,0-19,0 kW)</t>
  </si>
  <si>
    <t>https://podminky.urs.cz/item/CS_URS_2025_02/725532343</t>
  </si>
  <si>
    <t>-2079717814</t>
  </si>
  <si>
    <t>1598247598</t>
  </si>
  <si>
    <t>-979398926</t>
  </si>
  <si>
    <t>-1070220485</t>
  </si>
  <si>
    <t>1699322062</t>
  </si>
  <si>
    <t>367034606</t>
  </si>
  <si>
    <t>741112001</t>
  </si>
  <si>
    <t>Montáž krabice zapuštěná plastová kruhová</t>
  </si>
  <si>
    <t>728946658</t>
  </si>
  <si>
    <t>Montáž krabic elektroinstalačních bez napojení na trubky a lišty, demontáže a montáže víčka a přístroje protahovacích nebo odbočných zapuštěných plastových kruhových do zdiva</t>
  </si>
  <si>
    <t>https://podminky.urs.cz/item/CS_URS_2025_02/741112001</t>
  </si>
  <si>
    <t>34571451</t>
  </si>
  <si>
    <t>krabice pod omítku PVC přístrojová kruhová D 70mm hluboká</t>
  </si>
  <si>
    <t>-1477552758</t>
  </si>
  <si>
    <t>1029116098</t>
  </si>
  <si>
    <t>1295108085</t>
  </si>
  <si>
    <t>-950572391</t>
  </si>
  <si>
    <t>-1267411580</t>
  </si>
  <si>
    <t>70476233</t>
  </si>
  <si>
    <t>-2065660989</t>
  </si>
  <si>
    <t>1836689378</t>
  </si>
  <si>
    <t>1014124529</t>
  </si>
  <si>
    <t>-2095251668</t>
  </si>
  <si>
    <t>509560535</t>
  </si>
  <si>
    <t>-1692256165</t>
  </si>
  <si>
    <t>-305566183</t>
  </si>
  <si>
    <t>1336915498</t>
  </si>
  <si>
    <t>-410478789</t>
  </si>
  <si>
    <t>398561291</t>
  </si>
  <si>
    <t>2143901516</t>
  </si>
  <si>
    <t>2313628</t>
  </si>
  <si>
    <t>-1825554822</t>
  </si>
  <si>
    <t>1447911223</t>
  </si>
  <si>
    <t>198270567</t>
  </si>
  <si>
    <t>751111052</t>
  </si>
  <si>
    <t>Montáž ventilátoru axiálního nízkotlakého podhledového D přes 100 do 200 mm</t>
  </si>
  <si>
    <t>1557061365</t>
  </si>
  <si>
    <t>Montáž ventilátoru axiálního nízkotlakého podhledového, průměru přes 100 do 200 mm</t>
  </si>
  <si>
    <t>https://podminky.urs.cz/item/CS_URS_2025_02/751111052</t>
  </si>
  <si>
    <t>42914505</t>
  </si>
  <si>
    <t>ventilátor axiální tichý malý plastový IP45 výkon 15-20W D 200mm s vlhkostním čidlem</t>
  </si>
  <si>
    <t>76946191</t>
  </si>
  <si>
    <t>297862482</t>
  </si>
  <si>
    <t>1875684356</t>
  </si>
  <si>
    <t>"2,6*(5,717+6,408+2,203+3,428+1,584)</t>
  </si>
  <si>
    <t>743534676</t>
  </si>
  <si>
    <t>"1,296+1,306</t>
  </si>
  <si>
    <t>210208779</t>
  </si>
  <si>
    <t>633616118</t>
  </si>
  <si>
    <t>Dveře jednokřídlé voštinové povrch laminátový plné 700 až 800x1970-2100mm</t>
  </si>
  <si>
    <t>-52986113</t>
  </si>
  <si>
    <t>61182307</t>
  </si>
  <si>
    <t>zárubeň jednokřídlá obložková s laminátovým povrchem tl stěny 60-150mm rozměru 600-1100/1970, 2100mm</t>
  </si>
  <si>
    <t>-1564802565</t>
  </si>
  <si>
    <t>-297863254</t>
  </si>
  <si>
    <t>805791531</t>
  </si>
  <si>
    <t>"12,520+58,290</t>
  </si>
  <si>
    <t>2039069560</t>
  </si>
  <si>
    <t>-1803889580</t>
  </si>
  <si>
    <t>771151022</t>
  </si>
  <si>
    <t>Samonivelační stěrka podlah pevnosti 30 MPa tl přes 3 do 5 mm</t>
  </si>
  <si>
    <t>-1784337586</t>
  </si>
  <si>
    <t>Příprava podkladu před provedením dlažby samonivelační stěrka min. pevnosti 30 MPa, tloušťky přes 3 do 5 mm</t>
  </si>
  <si>
    <t>https://podminky.urs.cz/item/CS_URS_2025_02/771151022</t>
  </si>
  <si>
    <t>771574415</t>
  </si>
  <si>
    <t>Montáž podlah keramických hladkých lepených cementovým flexibilním lepidlem přes 6 do 9 ks/m2</t>
  </si>
  <si>
    <t>-1743346121</t>
  </si>
  <si>
    <t>Montáž podlah z dlaždic keramických lepených cementovým flexibilním lepidlem hladkých, tloušťky do 10 mm přes 6 do 9 ks/m2</t>
  </si>
  <si>
    <t>https://podminky.urs.cz/item/CS_URS_2025_02/771574415</t>
  </si>
  <si>
    <t>59761176</t>
  </si>
  <si>
    <t>dlažba keramická nemrazuvzdorná R9 povrch hladký/matný tl do 10mm přes 6 do 9ks/m2</t>
  </si>
  <si>
    <t>-1743441038</t>
  </si>
  <si>
    <t>70,81*1,1 'Přepočtené koeficientem množství</t>
  </si>
  <si>
    <t>781471810</t>
  </si>
  <si>
    <t>Demontáž obkladů z obkladaček keramických kladených do malty</t>
  </si>
  <si>
    <t>26493406</t>
  </si>
  <si>
    <t>Demontáž obkladů z dlaždic keramických kladených do malty</t>
  </si>
  <si>
    <t>https://podminky.urs.cz/item/CS_URS_2025_02/781471810</t>
  </si>
  <si>
    <t>14,16*2</t>
  </si>
  <si>
    <t>-258820627</t>
  </si>
  <si>
    <t>"(6,998+8,328+6,552+7,992+17,122+9,466) * 2</t>
  </si>
  <si>
    <t>705274121</t>
  </si>
  <si>
    <t>(6,998+8,328+6,552+7,992+17,122+9,466) * 2</t>
  </si>
  <si>
    <t>-261315819</t>
  </si>
  <si>
    <t>1474154897</t>
  </si>
  <si>
    <t>1813172292</t>
  </si>
  <si>
    <t>1544355854</t>
  </si>
  <si>
    <t>"17,122+7,992+6,552+6,192+8,328+6,998+9,466</t>
  </si>
  <si>
    <t>-1862760996</t>
  </si>
  <si>
    <t>838383603</t>
  </si>
  <si>
    <t>515201703</t>
  </si>
  <si>
    <t>-1624636945</t>
  </si>
  <si>
    <t>-2016348690</t>
  </si>
  <si>
    <t>(2,55*(20,9+26,1+26,2))-((2,1*1,9)+(1,08*2,08)+(1,72*0,87)+(4*(1,18*1,18))+(2,1*1,9)+(2*(0,7*1,97))+(0,9*1,97)+(2*(0,9*1,97)))+61,77</t>
  </si>
  <si>
    <t>1221261267</t>
  </si>
  <si>
    <t>-1626753948</t>
  </si>
  <si>
    <t>76252066</t>
  </si>
  <si>
    <t>1462786361</t>
  </si>
  <si>
    <t>-695925219</t>
  </si>
  <si>
    <t>-1724532997</t>
  </si>
  <si>
    <t>784211001</t>
  </si>
  <si>
    <t>Jednonásobné bílé malby ze směsí za mokra výborně oděruvzdorných v místnostech v do 3,80 m</t>
  </si>
  <si>
    <t>522808300</t>
  </si>
  <si>
    <t>Malby z malířských směsí oděruvzdorných za mokra jednonásobné, bílé za mokra odruvzdorné výborně v místnostech výšky do 3,80 m</t>
  </si>
  <si>
    <t>https://podminky.urs.cz/item/CS_URS_2025_02/784211001</t>
  </si>
  <si>
    <t>-990698833</t>
  </si>
  <si>
    <t>-1563480616</t>
  </si>
  <si>
    <t>SEZNAM FIGUR</t>
  </si>
  <si>
    <t>Výměra</t>
  </si>
  <si>
    <t>Použití figury:</t>
  </si>
  <si>
    <t>VV0002</t>
  </si>
  <si>
    <t>Výkaz (2)</t>
  </si>
  <si>
    <t>VV0003</t>
  </si>
  <si>
    <t>Výkaz (3)</t>
  </si>
  <si>
    <t>15,170</t>
  </si>
  <si>
    <t>VV0004</t>
  </si>
  <si>
    <t>Výkaz (4)</t>
  </si>
  <si>
    <t>2,820</t>
  </si>
  <si>
    <t>VV0005</t>
  </si>
  <si>
    <t>Výkaz (5)</t>
  </si>
  <si>
    <t>15,779</t>
  </si>
  <si>
    <t>Výkaz (8)</t>
  </si>
  <si>
    <t>15,17</t>
  </si>
  <si>
    <t>VV0009</t>
  </si>
  <si>
    <t>Výkaz (9)</t>
  </si>
  <si>
    <t>3,35</t>
  </si>
  <si>
    <t>VV0010</t>
  </si>
  <si>
    <t>Výkaz (10)</t>
  </si>
  <si>
    <t>VV0011</t>
  </si>
  <si>
    <t>Výkaz (11)</t>
  </si>
  <si>
    <t>Výkaz (19)</t>
  </si>
  <si>
    <t>8,306</t>
  </si>
  <si>
    <t>VV0014</t>
  </si>
  <si>
    <t>Výkaz (16)</t>
  </si>
  <si>
    <t>Výkaz (23)</t>
  </si>
  <si>
    <t>105,170</t>
  </si>
  <si>
    <t>11,030</t>
  </si>
  <si>
    <t>Výkaz (26)</t>
  </si>
  <si>
    <t>VV0020</t>
  </si>
  <si>
    <t>Výkaz (27)</t>
  </si>
  <si>
    <t>Výkaz (28)</t>
  </si>
  <si>
    <t>13,000</t>
  </si>
  <si>
    <t>VV0024</t>
  </si>
  <si>
    <t>Výkaz (31)</t>
  </si>
  <si>
    <t>52,8</t>
  </si>
  <si>
    <t>VV0026</t>
  </si>
  <si>
    <t>Výkaz (33)</t>
  </si>
  <si>
    <t>50,680</t>
  </si>
  <si>
    <t>VV0027</t>
  </si>
  <si>
    <t>Výkaz (34)</t>
  </si>
  <si>
    <t>47,270</t>
  </si>
  <si>
    <t>VV0028</t>
  </si>
  <si>
    <t>Výkaz (35)</t>
  </si>
  <si>
    <t>170,730</t>
  </si>
  <si>
    <t>VV0029</t>
  </si>
  <si>
    <t>Výkaz (36)</t>
  </si>
  <si>
    <t>4,926</t>
  </si>
  <si>
    <t>VV0030</t>
  </si>
  <si>
    <t>Výkaz (37)</t>
  </si>
  <si>
    <t>146,682</t>
  </si>
  <si>
    <t>72,410</t>
  </si>
  <si>
    <t>VV0032</t>
  </si>
  <si>
    <t>Výkaz (39)</t>
  </si>
  <si>
    <t>648,104</t>
  </si>
  <si>
    <t>15,703</t>
  </si>
  <si>
    <t>11,400</t>
  </si>
  <si>
    <t>Výkaz (13)</t>
  </si>
  <si>
    <t>0,446</t>
  </si>
  <si>
    <t>70,810</t>
  </si>
  <si>
    <t>1,450</t>
  </si>
  <si>
    <t>323,545</t>
  </si>
  <si>
    <t>Výkaz (17)</t>
  </si>
  <si>
    <t>1,416</t>
  </si>
  <si>
    <t>Výkaz (40)</t>
  </si>
  <si>
    <t>129,670</t>
  </si>
  <si>
    <t>Výkaz (43)</t>
  </si>
  <si>
    <t>137,830</t>
  </si>
  <si>
    <t>62,650</t>
  </si>
  <si>
    <t>Výkaz (45)</t>
  </si>
  <si>
    <t>169,310</t>
  </si>
  <si>
    <t>28,32</t>
  </si>
  <si>
    <t>Výkaz (46)</t>
  </si>
  <si>
    <t>164,201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</si>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</sst>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4" fillId="0" borderId="0" applyNumberFormat="0" applyFill="0" applyBorder="0" applyAlignment="0" applyProtection="0"/>
  </cellStyleXfs>
  <cellXfs count="38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3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41" fillId="0" borderId="0" xfId="0" applyFont="1" applyAlignment="1" applyProtection="1">
      <alignment vertical="center" wrapText="1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2" fillId="0" borderId="17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/>
    </xf>
    <xf numFmtId="167" fontId="42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3" fillId="0" borderId="24" xfId="0" applyFont="1" applyBorder="1" applyAlignment="1">
      <alignment vertical="center" wrapText="1"/>
    </xf>
    <xf numFmtId="0" fontId="43" fillId="0" borderId="25" xfId="0" applyFont="1" applyBorder="1" applyAlignment="1">
      <alignment vertical="center" wrapText="1"/>
    </xf>
    <xf numFmtId="0" fontId="43" fillId="0" borderId="26" xfId="0" applyFont="1" applyBorder="1" applyAlignment="1">
      <alignment vertical="center" wrapText="1"/>
    </xf>
    <xf numFmtId="0" fontId="43" fillId="0" borderId="27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43" fillId="0" borderId="28" xfId="0" applyFont="1" applyBorder="1" applyAlignment="1">
      <alignment horizontal="center" vertical="center" wrapText="1"/>
    </xf>
    <xf numFmtId="0" fontId="43" fillId="0" borderId="27" xfId="0" applyFont="1" applyBorder="1" applyAlignment="1">
      <alignment vertical="center" wrapText="1"/>
    </xf>
    <xf numFmtId="0" fontId="45" fillId="0" borderId="29" xfId="0" applyFont="1" applyBorder="1" applyAlignment="1">
      <alignment horizontal="left" wrapText="1"/>
    </xf>
    <xf numFmtId="0" fontId="43" fillId="0" borderId="28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27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vertical="center"/>
    </xf>
    <xf numFmtId="49" fontId="46" fillId="0" borderId="1" xfId="0" applyNumberFormat="1" applyFont="1" applyBorder="1" applyAlignment="1">
      <alignment horizontal="left" vertical="center" wrapText="1"/>
    </xf>
    <xf numFmtId="49" fontId="46" fillId="0" borderId="1" xfId="0" applyNumberFormat="1" applyFont="1" applyBorder="1" applyAlignment="1">
      <alignment vertical="center" wrapText="1"/>
    </xf>
    <xf numFmtId="0" fontId="43" fillId="0" borderId="30" xfId="0" applyFont="1" applyBorder="1" applyAlignment="1">
      <alignment vertical="center" wrapText="1"/>
    </xf>
    <xf numFmtId="0" fontId="48" fillId="0" borderId="29" xfId="0" applyFont="1" applyBorder="1" applyAlignment="1">
      <alignment vertical="center" wrapText="1"/>
    </xf>
    <xf numFmtId="0" fontId="43" fillId="0" borderId="31" xfId="0" applyFont="1" applyBorder="1" applyAlignment="1">
      <alignment vertical="center" wrapText="1"/>
    </xf>
    <xf numFmtId="0" fontId="43" fillId="0" borderId="1" xfId="0" applyFont="1" applyBorder="1" applyAlignment="1">
      <alignment vertical="top"/>
    </xf>
    <xf numFmtId="0" fontId="43" fillId="0" borderId="0" xfId="0" applyFont="1" applyAlignment="1">
      <alignment vertical="top"/>
    </xf>
    <xf numFmtId="0" fontId="43" fillId="0" borderId="24" xfId="0" applyFont="1" applyBorder="1" applyAlignment="1">
      <alignment horizontal="left" vertical="center"/>
    </xf>
    <xf numFmtId="0" fontId="43" fillId="0" borderId="25" xfId="0" applyFont="1" applyBorder="1" applyAlignment="1">
      <alignment horizontal="left" vertical="center"/>
    </xf>
    <xf numFmtId="0" fontId="43" fillId="0" borderId="26" xfId="0" applyFont="1" applyBorder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3" fillId="0" borderId="28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9" fillId="0" borderId="0" xfId="0" applyFont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5" fillId="0" borderId="29" xfId="0" applyFont="1" applyBorder="1" applyAlignment="1">
      <alignment horizontal="center" vertical="center"/>
    </xf>
    <xf numFmtId="0" fontId="49" fillId="0" borderId="29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6" fillId="0" borderId="0" xfId="0" applyFont="1" applyAlignment="1">
      <alignment horizontal="left" vertical="center"/>
    </xf>
    <xf numFmtId="0" fontId="47" fillId="0" borderId="27" xfId="0" applyFont="1" applyBorder="1" applyAlignment="1">
      <alignment horizontal="left" vertical="center"/>
    </xf>
    <xf numFmtId="0" fontId="46" fillId="0" borderId="1" xfId="0" applyFont="1" applyFill="1" applyBorder="1" applyAlignment="1">
      <alignment horizontal="left" vertical="center"/>
    </xf>
    <xf numFmtId="0" fontId="46" fillId="0" borderId="1" xfId="0" applyFont="1" applyFill="1" applyBorder="1" applyAlignment="1">
      <alignment horizontal="center" vertical="center"/>
    </xf>
    <xf numFmtId="0" fontId="43" fillId="0" borderId="30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center" vertical="center" wrapText="1"/>
    </xf>
    <xf numFmtId="0" fontId="43" fillId="0" borderId="24" xfId="0" applyFont="1" applyBorder="1" applyAlignment="1">
      <alignment horizontal="left" vertical="center" wrapText="1"/>
    </xf>
    <xf numFmtId="0" fontId="43" fillId="0" borderId="25" xfId="0" applyFont="1" applyBorder="1" applyAlignment="1">
      <alignment horizontal="left" vertical="center" wrapText="1"/>
    </xf>
    <xf numFmtId="0" fontId="43" fillId="0" borderId="26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9" fillId="0" borderId="27" xfId="0" applyFont="1" applyBorder="1" applyAlignment="1">
      <alignment horizontal="left" vertical="center" wrapText="1"/>
    </xf>
    <xf numFmtId="0" fontId="49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/>
    </xf>
    <xf numFmtId="0" fontId="47" fillId="0" borderId="28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/>
    </xf>
    <xf numFmtId="0" fontId="47" fillId="0" borderId="30" xfId="0" applyFont="1" applyBorder="1" applyAlignment="1">
      <alignment horizontal="left" vertical="center" wrapText="1"/>
    </xf>
    <xf numFmtId="0" fontId="47" fillId="0" borderId="29" xfId="0" applyFont="1" applyBorder="1" applyAlignment="1">
      <alignment horizontal="left" vertical="center" wrapText="1"/>
    </xf>
    <xf numFmtId="0" fontId="47" fillId="0" borderId="3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top"/>
    </xf>
    <xf numFmtId="0" fontId="46" fillId="0" borderId="1" xfId="0" applyFont="1" applyBorder="1" applyAlignment="1">
      <alignment horizontal="center" vertical="top"/>
    </xf>
    <xf numFmtId="0" fontId="47" fillId="0" borderId="30" xfId="0" applyFont="1" applyBorder="1" applyAlignment="1">
      <alignment horizontal="left" vertical="center"/>
    </xf>
    <xf numFmtId="0" fontId="47" fillId="0" borderId="3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9" fillId="0" borderId="0" xfId="0" applyFont="1" applyAlignment="1">
      <alignment vertical="center"/>
    </xf>
    <xf numFmtId="0" fontId="45" fillId="0" borderId="1" xfId="0" applyFont="1" applyBorder="1" applyAlignment="1">
      <alignment vertical="center"/>
    </xf>
    <xf numFmtId="0" fontId="49" fillId="0" borderId="29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6" fillId="0" borderId="1" xfId="0" applyFont="1" applyBorder="1" applyAlignment="1">
      <alignment vertical="top"/>
    </xf>
    <xf numFmtId="49" fontId="46" fillId="0" borderId="1" xfId="0" applyNumberFormat="1" applyFont="1" applyBorder="1" applyAlignment="1">
      <alignment horizontal="left" vertical="center"/>
    </xf>
    <xf numFmtId="0" fontId="52" fillId="0" borderId="27" xfId="0" applyFont="1" applyBorder="1" applyAlignment="1" applyProtection="1">
      <alignment horizontal="left" vertical="center"/>
    </xf>
    <xf numFmtId="0" fontId="53" fillId="0" borderId="1" xfId="0" applyFont="1" applyBorder="1" applyAlignment="1" applyProtection="1">
      <alignment vertical="top"/>
    </xf>
    <xf numFmtId="0" fontId="53" fillId="0" borderId="1" xfId="0" applyFont="1" applyBorder="1" applyAlignment="1" applyProtection="1">
      <alignment horizontal="left" vertical="center"/>
    </xf>
    <xf numFmtId="0" fontId="53" fillId="0" borderId="1" xfId="0" applyFont="1" applyBorder="1" applyAlignment="1" applyProtection="1">
      <alignment horizontal="center" vertical="center"/>
    </xf>
    <xf numFmtId="49" fontId="53" fillId="0" borderId="1" xfId="0" applyNumberFormat="1" applyFont="1" applyBorder="1" applyAlignment="1" applyProtection="1">
      <alignment horizontal="left" vertical="center"/>
    </xf>
    <xf numFmtId="0" fontId="52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5" fillId="0" borderId="29" xfId="0" applyFont="1" applyBorder="1" applyAlignment="1">
      <alignment horizontal="left"/>
    </xf>
    <xf numFmtId="0" fontId="49" fillId="0" borderId="29" xfId="0" applyFont="1" applyBorder="1" applyAlignment="1"/>
    <xf numFmtId="0" fontId="43" fillId="0" borderId="27" xfId="0" applyFont="1" applyBorder="1" applyAlignment="1">
      <alignment vertical="top"/>
    </xf>
    <xf numFmtId="0" fontId="43" fillId="0" borderId="28" xfId="0" applyFont="1" applyBorder="1" applyAlignment="1">
      <alignment vertical="top"/>
    </xf>
    <xf numFmtId="0" fontId="43" fillId="0" borderId="30" xfId="0" applyFont="1" applyBorder="1" applyAlignment="1">
      <alignment vertical="top"/>
    </xf>
    <xf numFmtId="0" fontId="43" fillId="0" borderId="29" xfId="0" applyFont="1" applyBorder="1" applyAlignment="1">
      <alignment vertical="top"/>
    </xf>
    <xf numFmtId="0" fontId="43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32212131" TargetMode="External" /><Relationship Id="rId2" Type="http://schemas.openxmlformats.org/officeDocument/2006/relationships/hyperlink" Target="https://podminky.urs.cz/item/CS_URS_2025_02/310239411" TargetMode="External" /><Relationship Id="rId3" Type="http://schemas.openxmlformats.org/officeDocument/2006/relationships/hyperlink" Target="https://podminky.urs.cz/item/CS_URS_2025_02/631341162" TargetMode="External" /><Relationship Id="rId4" Type="http://schemas.openxmlformats.org/officeDocument/2006/relationships/hyperlink" Target="https://podminky.urs.cz/item/CS_URS_2025_02/962031132" TargetMode="External" /><Relationship Id="rId5" Type="http://schemas.openxmlformats.org/officeDocument/2006/relationships/hyperlink" Target="https://podminky.urs.cz/item/CS_URS_2025_02/965042131" TargetMode="External" /><Relationship Id="rId6" Type="http://schemas.openxmlformats.org/officeDocument/2006/relationships/hyperlink" Target="https://podminky.urs.cz/item/CS_URS_2025_02/965081223" TargetMode="External" /><Relationship Id="rId7" Type="http://schemas.openxmlformats.org/officeDocument/2006/relationships/hyperlink" Target="https://podminky.urs.cz/item/CS_URS_2025_02/997013111" TargetMode="External" /><Relationship Id="rId8" Type="http://schemas.openxmlformats.org/officeDocument/2006/relationships/hyperlink" Target="https://podminky.urs.cz/item/CS_URS_2025_02/997013501" TargetMode="External" /><Relationship Id="rId9" Type="http://schemas.openxmlformats.org/officeDocument/2006/relationships/hyperlink" Target="https://podminky.urs.cz/item/CS_URS_2025_02/997013509" TargetMode="External" /><Relationship Id="rId10" Type="http://schemas.openxmlformats.org/officeDocument/2006/relationships/hyperlink" Target="https://podminky.urs.cz/item/CS_URS_2025_02/997013603" TargetMode="External" /><Relationship Id="rId11" Type="http://schemas.openxmlformats.org/officeDocument/2006/relationships/hyperlink" Target="https://podminky.urs.cz/item/CS_URS_2025_02/711113111" TargetMode="External" /><Relationship Id="rId12" Type="http://schemas.openxmlformats.org/officeDocument/2006/relationships/hyperlink" Target="https://podminky.urs.cz/item/CS_URS_2025_02/721173401" TargetMode="External" /><Relationship Id="rId13" Type="http://schemas.openxmlformats.org/officeDocument/2006/relationships/hyperlink" Target="https://podminky.urs.cz/item/CS_URS_2025_02/721174004" TargetMode="External" /><Relationship Id="rId14" Type="http://schemas.openxmlformats.org/officeDocument/2006/relationships/hyperlink" Target="https://podminky.urs.cz/item/CS_URS_2025_02/721174005" TargetMode="External" /><Relationship Id="rId15" Type="http://schemas.openxmlformats.org/officeDocument/2006/relationships/hyperlink" Target="https://podminky.urs.cz/item/CS_URS_2025_02/721174042" TargetMode="External" /><Relationship Id="rId16" Type="http://schemas.openxmlformats.org/officeDocument/2006/relationships/hyperlink" Target="https://podminky.urs.cz/item/CS_URS_2025_02/998721101" TargetMode="External" /><Relationship Id="rId17" Type="http://schemas.openxmlformats.org/officeDocument/2006/relationships/hyperlink" Target="https://podminky.urs.cz/item/CS_URS_2025_02/722174001" TargetMode="External" /><Relationship Id="rId18" Type="http://schemas.openxmlformats.org/officeDocument/2006/relationships/hyperlink" Target="https://podminky.urs.cz/item/CS_URS_2025_02/722174002" TargetMode="External" /><Relationship Id="rId19" Type="http://schemas.openxmlformats.org/officeDocument/2006/relationships/hyperlink" Target="https://podminky.urs.cz/item/CS_URS_2025_02/722220151" TargetMode="External" /><Relationship Id="rId20" Type="http://schemas.openxmlformats.org/officeDocument/2006/relationships/hyperlink" Target="https://podminky.urs.cz/item/CS_URS_2025_02/722220152" TargetMode="External" /><Relationship Id="rId21" Type="http://schemas.openxmlformats.org/officeDocument/2006/relationships/hyperlink" Target="https://podminky.urs.cz/item/CS_URS_2025_02/722231141" TargetMode="External" /><Relationship Id="rId22" Type="http://schemas.openxmlformats.org/officeDocument/2006/relationships/hyperlink" Target="https://podminky.urs.cz/item/CS_URS_2025_02/722240101" TargetMode="External" /><Relationship Id="rId23" Type="http://schemas.openxmlformats.org/officeDocument/2006/relationships/hyperlink" Target="https://podminky.urs.cz/item/CS_URS_2025_02/998722101" TargetMode="External" /><Relationship Id="rId24" Type="http://schemas.openxmlformats.org/officeDocument/2006/relationships/hyperlink" Target="https://podminky.urs.cz/item/CS_URS_2025_02/723181024" TargetMode="External" /><Relationship Id="rId25" Type="http://schemas.openxmlformats.org/officeDocument/2006/relationships/hyperlink" Target="https://podminky.urs.cz/item/CS_URS_2025_02/998723101" TargetMode="External" /><Relationship Id="rId26" Type="http://schemas.openxmlformats.org/officeDocument/2006/relationships/hyperlink" Target="https://podminky.urs.cz/item/CS_URS_2025_02/725110811" TargetMode="External" /><Relationship Id="rId27" Type="http://schemas.openxmlformats.org/officeDocument/2006/relationships/hyperlink" Target="https://podminky.urs.cz/item/CS_URS_2025_02/725210821" TargetMode="External" /><Relationship Id="rId28" Type="http://schemas.openxmlformats.org/officeDocument/2006/relationships/hyperlink" Target="https://podminky.urs.cz/item/CS_URS_2025_02/725121529" TargetMode="External" /><Relationship Id="rId29" Type="http://schemas.openxmlformats.org/officeDocument/2006/relationships/hyperlink" Target="https://podminky.urs.cz/item/CS_URS_2025_02/725111132" TargetMode="External" /><Relationship Id="rId30" Type="http://schemas.openxmlformats.org/officeDocument/2006/relationships/hyperlink" Target="https://podminky.urs.cz/item/CS_URS_2025_02/725112022" TargetMode="External" /><Relationship Id="rId31" Type="http://schemas.openxmlformats.org/officeDocument/2006/relationships/hyperlink" Target="https://podminky.urs.cz/item/CS_URS_2025_02/725211602" TargetMode="External" /><Relationship Id="rId32" Type="http://schemas.openxmlformats.org/officeDocument/2006/relationships/hyperlink" Target="https://podminky.urs.cz/item/CS_URS_2025_02/725220841" TargetMode="External" /><Relationship Id="rId33" Type="http://schemas.openxmlformats.org/officeDocument/2006/relationships/hyperlink" Target="https://podminky.urs.cz/item/CS_URS_2025_02/725240812" TargetMode="External" /><Relationship Id="rId34" Type="http://schemas.openxmlformats.org/officeDocument/2006/relationships/hyperlink" Target="https://podminky.urs.cz/item/CS_URS_2025_02/725241112" TargetMode="External" /><Relationship Id="rId35" Type="http://schemas.openxmlformats.org/officeDocument/2006/relationships/hyperlink" Target="https://podminky.urs.cz/item/CS_URS_2025_02/725244103" TargetMode="External" /><Relationship Id="rId36" Type="http://schemas.openxmlformats.org/officeDocument/2006/relationships/hyperlink" Target="https://podminky.urs.cz/item/CS_URS_2025_02/725331111" TargetMode="External" /><Relationship Id="rId37" Type="http://schemas.openxmlformats.org/officeDocument/2006/relationships/hyperlink" Target="https://podminky.urs.cz/item/CS_URS_2025_02/725532126" TargetMode="External" /><Relationship Id="rId38" Type="http://schemas.openxmlformats.org/officeDocument/2006/relationships/hyperlink" Target="https://podminky.urs.cz/item/CS_URS_2025_02/725822611" TargetMode="External" /><Relationship Id="rId39" Type="http://schemas.openxmlformats.org/officeDocument/2006/relationships/hyperlink" Target="https://podminky.urs.cz/item/CS_URS_2025_02/725861102" TargetMode="External" /><Relationship Id="rId40" Type="http://schemas.openxmlformats.org/officeDocument/2006/relationships/hyperlink" Target="https://podminky.urs.cz/item/CS_URS_2025_02/998725101" TargetMode="External" /><Relationship Id="rId41" Type="http://schemas.openxmlformats.org/officeDocument/2006/relationships/hyperlink" Target="https://podminky.urs.cz/item/CS_URS_2025_02/726131001" TargetMode="External" /><Relationship Id="rId42" Type="http://schemas.openxmlformats.org/officeDocument/2006/relationships/hyperlink" Target="https://podminky.urs.cz/item/CS_URS_2025_02/726131021" TargetMode="External" /><Relationship Id="rId43" Type="http://schemas.openxmlformats.org/officeDocument/2006/relationships/hyperlink" Target="https://podminky.urs.cz/item/CS_URS_2025_02/726131041" TargetMode="External" /><Relationship Id="rId44" Type="http://schemas.openxmlformats.org/officeDocument/2006/relationships/hyperlink" Target="https://podminky.urs.cz/item/CS_URS_2025_02/998731101" TargetMode="External" /><Relationship Id="rId45" Type="http://schemas.openxmlformats.org/officeDocument/2006/relationships/hyperlink" Target="https://podminky.urs.cz/item/CS_URS_2025_02/733222304" TargetMode="External" /><Relationship Id="rId46" Type="http://schemas.openxmlformats.org/officeDocument/2006/relationships/hyperlink" Target="https://podminky.urs.cz/item/CS_URS_2025_02/733291101" TargetMode="External" /><Relationship Id="rId47" Type="http://schemas.openxmlformats.org/officeDocument/2006/relationships/hyperlink" Target="https://podminky.urs.cz/item/CS_URS_2025_02/734261418" TargetMode="External" /><Relationship Id="rId48" Type="http://schemas.openxmlformats.org/officeDocument/2006/relationships/hyperlink" Target="https://podminky.urs.cz/item/CS_URS_2025_02/735151351" TargetMode="External" /><Relationship Id="rId49" Type="http://schemas.openxmlformats.org/officeDocument/2006/relationships/hyperlink" Target="https://podminky.urs.cz/item/CS_URS_2025_02/735151353" TargetMode="External" /><Relationship Id="rId50" Type="http://schemas.openxmlformats.org/officeDocument/2006/relationships/hyperlink" Target="https://podminky.urs.cz/item/CS_URS_2025_02/735151361" TargetMode="External" /><Relationship Id="rId51" Type="http://schemas.openxmlformats.org/officeDocument/2006/relationships/hyperlink" Target="https://podminky.urs.cz/item/CS_URS_2025_02/741122015" TargetMode="External" /><Relationship Id="rId52" Type="http://schemas.openxmlformats.org/officeDocument/2006/relationships/hyperlink" Target="https://podminky.urs.cz/item/CS_URS_2025_02/741122016" TargetMode="External" /><Relationship Id="rId53" Type="http://schemas.openxmlformats.org/officeDocument/2006/relationships/hyperlink" Target="https://podminky.urs.cz/item/CS_URS_2025_02/741210001" TargetMode="External" /><Relationship Id="rId54" Type="http://schemas.openxmlformats.org/officeDocument/2006/relationships/hyperlink" Target="https://podminky.urs.cz/item/CS_URS_2025_02/741310001" TargetMode="External" /><Relationship Id="rId55" Type="http://schemas.openxmlformats.org/officeDocument/2006/relationships/hyperlink" Target="https://podminky.urs.cz/item/CS_URS_2025_02/741310003" TargetMode="External" /><Relationship Id="rId56" Type="http://schemas.openxmlformats.org/officeDocument/2006/relationships/hyperlink" Target="https://podminky.urs.cz/item/CS_URS_2025_02/741313002" TargetMode="External" /><Relationship Id="rId57" Type="http://schemas.openxmlformats.org/officeDocument/2006/relationships/hyperlink" Target="https://podminky.urs.cz/item/CS_URS_2025_02/741320101" TargetMode="External" /><Relationship Id="rId58" Type="http://schemas.openxmlformats.org/officeDocument/2006/relationships/hyperlink" Target="https://podminky.urs.cz/item/CS_URS_2025_02/741321002" TargetMode="External" /><Relationship Id="rId59" Type="http://schemas.openxmlformats.org/officeDocument/2006/relationships/hyperlink" Target="https://podminky.urs.cz/item/CS_URS_2025_02/741370002" TargetMode="External" /><Relationship Id="rId60" Type="http://schemas.openxmlformats.org/officeDocument/2006/relationships/hyperlink" Target="https://podminky.urs.cz/item/CS_URS_2025_02/751111011" TargetMode="External" /><Relationship Id="rId61" Type="http://schemas.openxmlformats.org/officeDocument/2006/relationships/hyperlink" Target="https://podminky.urs.cz/item/CS_URS_2025_02/751311241" TargetMode="External" /><Relationship Id="rId62" Type="http://schemas.openxmlformats.org/officeDocument/2006/relationships/hyperlink" Target="https://podminky.urs.cz/item/CS_URS_2025_02/751510041" TargetMode="External" /><Relationship Id="rId63" Type="http://schemas.openxmlformats.org/officeDocument/2006/relationships/hyperlink" Target="https://podminky.urs.cz/item/CS_URS_2025_02/998763301" TargetMode="External" /><Relationship Id="rId64" Type="http://schemas.openxmlformats.org/officeDocument/2006/relationships/hyperlink" Target="https://podminky.urs.cz/item/CS_URS_2025_02/766660001" TargetMode="External" /><Relationship Id="rId65" Type="http://schemas.openxmlformats.org/officeDocument/2006/relationships/hyperlink" Target="https://podminky.urs.cz/item/CS_URS_2025_02/766691914" TargetMode="External" /><Relationship Id="rId66" Type="http://schemas.openxmlformats.org/officeDocument/2006/relationships/hyperlink" Target="https://podminky.urs.cz/item/CS_URS_2025_02/998766101" TargetMode="External" /><Relationship Id="rId67" Type="http://schemas.openxmlformats.org/officeDocument/2006/relationships/hyperlink" Target="https://podminky.urs.cz/item/CS_URS_2025_02/767641800" TargetMode="External" /><Relationship Id="rId68" Type="http://schemas.openxmlformats.org/officeDocument/2006/relationships/hyperlink" Target="https://podminky.urs.cz/item/CS_URS_2025_02/998767101" TargetMode="External" /><Relationship Id="rId69" Type="http://schemas.openxmlformats.org/officeDocument/2006/relationships/hyperlink" Target="https://podminky.urs.cz/item/CS_URS_2025_02/771111011" TargetMode="External" /><Relationship Id="rId70" Type="http://schemas.openxmlformats.org/officeDocument/2006/relationships/hyperlink" Target="https://podminky.urs.cz/item/CS_URS_2025_02/771121011" TargetMode="External" /><Relationship Id="rId71" Type="http://schemas.openxmlformats.org/officeDocument/2006/relationships/hyperlink" Target="https://podminky.urs.cz/item/CS_URS_2025_02/771151011" TargetMode="External" /><Relationship Id="rId72" Type="http://schemas.openxmlformats.org/officeDocument/2006/relationships/hyperlink" Target="https://podminky.urs.cz/item/CS_URS_2025_02/771573810" TargetMode="External" /><Relationship Id="rId73" Type="http://schemas.openxmlformats.org/officeDocument/2006/relationships/hyperlink" Target="https://podminky.urs.cz/item/CS_URS_2025_02/771574616" TargetMode="External" /><Relationship Id="rId74" Type="http://schemas.openxmlformats.org/officeDocument/2006/relationships/hyperlink" Target="https://podminky.urs.cz/item/CS_URS_2025_02/771474112" TargetMode="External" /><Relationship Id="rId75" Type="http://schemas.openxmlformats.org/officeDocument/2006/relationships/hyperlink" Target="https://podminky.urs.cz/item/CS_URS_2025_02/998771101" TargetMode="External" /><Relationship Id="rId76" Type="http://schemas.openxmlformats.org/officeDocument/2006/relationships/hyperlink" Target="https://podminky.urs.cz/item/CS_URS_2025_02/775411810" TargetMode="External" /><Relationship Id="rId77" Type="http://schemas.openxmlformats.org/officeDocument/2006/relationships/hyperlink" Target="https://podminky.urs.cz/item/CS_URS_2025_02/775541821" TargetMode="External" /><Relationship Id="rId78" Type="http://schemas.openxmlformats.org/officeDocument/2006/relationships/hyperlink" Target="https://podminky.urs.cz/item/CS_URS_2025_02/775541151" TargetMode="External" /><Relationship Id="rId79" Type="http://schemas.openxmlformats.org/officeDocument/2006/relationships/hyperlink" Target="https://podminky.urs.cz/item/CS_URS_2025_02/776430811" TargetMode="External" /><Relationship Id="rId80" Type="http://schemas.openxmlformats.org/officeDocument/2006/relationships/hyperlink" Target="https://podminky.urs.cz/item/CS_URS_2025_02/998776101" TargetMode="External" /><Relationship Id="rId81" Type="http://schemas.openxmlformats.org/officeDocument/2006/relationships/hyperlink" Target="https://podminky.urs.cz/item/CS_URS_2025_02/781121011" TargetMode="External" /><Relationship Id="rId82" Type="http://schemas.openxmlformats.org/officeDocument/2006/relationships/hyperlink" Target="https://podminky.urs.cz/item/CS_URS_2025_02/781131112" TargetMode="External" /><Relationship Id="rId83" Type="http://schemas.openxmlformats.org/officeDocument/2006/relationships/hyperlink" Target="https://podminky.urs.cz/item/CS_URS_2025_02/781131241" TargetMode="External" /><Relationship Id="rId84" Type="http://schemas.openxmlformats.org/officeDocument/2006/relationships/hyperlink" Target="https://podminky.urs.cz/item/CS_URS_2025_02/781131242" TargetMode="External" /><Relationship Id="rId85" Type="http://schemas.openxmlformats.org/officeDocument/2006/relationships/hyperlink" Target="https://podminky.urs.cz/item/CS_URS_2025_02/781131251" TargetMode="External" /><Relationship Id="rId86" Type="http://schemas.openxmlformats.org/officeDocument/2006/relationships/hyperlink" Target="https://podminky.urs.cz/item/CS_URS_2025_02/781131264" TargetMode="External" /><Relationship Id="rId87" Type="http://schemas.openxmlformats.org/officeDocument/2006/relationships/hyperlink" Target="https://podminky.urs.cz/item/CS_URS_2025_02/781151031" TargetMode="External" /><Relationship Id="rId88" Type="http://schemas.openxmlformats.org/officeDocument/2006/relationships/hyperlink" Target="https://podminky.urs.cz/item/CS_URS_2025_02/781472215" TargetMode="External" /><Relationship Id="rId89" Type="http://schemas.openxmlformats.org/officeDocument/2006/relationships/hyperlink" Target="https://podminky.urs.cz/item/CS_URS_2025_02/998781101" TargetMode="External" /><Relationship Id="rId90" Type="http://schemas.openxmlformats.org/officeDocument/2006/relationships/hyperlink" Target="https://podminky.urs.cz/item/CS_URS_2025_02/784111031" TargetMode="External" /><Relationship Id="rId91" Type="http://schemas.openxmlformats.org/officeDocument/2006/relationships/hyperlink" Target="https://podminky.urs.cz/item/CS_URS_2025_02/784121001" TargetMode="External" /><Relationship Id="rId92" Type="http://schemas.openxmlformats.org/officeDocument/2006/relationships/hyperlink" Target="https://podminky.urs.cz/item/CS_URS_2025_02/784121011" TargetMode="External" /><Relationship Id="rId93" Type="http://schemas.openxmlformats.org/officeDocument/2006/relationships/hyperlink" Target="https://podminky.urs.cz/item/CS_URS_2025_02/784161201" TargetMode="External" /><Relationship Id="rId94" Type="http://schemas.openxmlformats.org/officeDocument/2006/relationships/hyperlink" Target="https://podminky.urs.cz/item/CS_URS_2025_02/784171101" TargetMode="External" /><Relationship Id="rId95" Type="http://schemas.openxmlformats.org/officeDocument/2006/relationships/hyperlink" Target="https://podminky.urs.cz/item/CS_URS_2025_02/784181101" TargetMode="External" /><Relationship Id="rId96" Type="http://schemas.openxmlformats.org/officeDocument/2006/relationships/hyperlink" Target="https://podminky.urs.cz/item/CS_URS_2025_02/784221101" TargetMode="External" /><Relationship Id="rId97" Type="http://schemas.openxmlformats.org/officeDocument/2006/relationships/hyperlink" Target="https://podminky.urs.cz/item/CS_URS_2025_02/210280001" TargetMode="External" /><Relationship Id="rId98" Type="http://schemas.openxmlformats.org/officeDocument/2006/relationships/hyperlink" Target="https://podminky.urs.cz/item/CS_URS_2025_02/468111221" TargetMode="External" /><Relationship Id="rId99" Type="http://schemas.openxmlformats.org/officeDocument/2006/relationships/hyperlink" Target="https://podminky.urs.cz/item/CS_URS_2025_02/013002000" TargetMode="External" /><Relationship Id="rId100" Type="http://schemas.openxmlformats.org/officeDocument/2006/relationships/hyperlink" Target="https://podminky.urs.cz/item/CS_URS_2025_02/030001000" TargetMode="External" /><Relationship Id="rId101" Type="http://schemas.openxmlformats.org/officeDocument/2006/relationships/hyperlink" Target="https://podminky.urs.cz/item/CS_URS_2025_02/070001000" TargetMode="External" /><Relationship Id="rId10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32212131" TargetMode="External" /><Relationship Id="rId2" Type="http://schemas.openxmlformats.org/officeDocument/2006/relationships/hyperlink" Target="https://podminky.urs.cz/item/CS_URS_2025_02/175111101" TargetMode="External" /><Relationship Id="rId3" Type="http://schemas.openxmlformats.org/officeDocument/2006/relationships/hyperlink" Target="https://podminky.urs.cz/item/CS_URS_2025_02/311231116" TargetMode="External" /><Relationship Id="rId4" Type="http://schemas.openxmlformats.org/officeDocument/2006/relationships/hyperlink" Target="https://podminky.urs.cz/item/CS_URS_2025_02/612131121" TargetMode="External" /><Relationship Id="rId5" Type="http://schemas.openxmlformats.org/officeDocument/2006/relationships/hyperlink" Target="https://podminky.urs.cz/item/CS_URS_2025_02/612321111" TargetMode="External" /><Relationship Id="rId6" Type="http://schemas.openxmlformats.org/officeDocument/2006/relationships/hyperlink" Target="https://podminky.urs.cz/item/CS_URS_2025_02/612321131" TargetMode="External" /><Relationship Id="rId7" Type="http://schemas.openxmlformats.org/officeDocument/2006/relationships/hyperlink" Target="https://podminky.urs.cz/item/CS_URS_2025_02/631341162" TargetMode="External" /><Relationship Id="rId8" Type="http://schemas.openxmlformats.org/officeDocument/2006/relationships/hyperlink" Target="https://podminky.urs.cz/item/CS_URS_2025_02/962031132" TargetMode="External" /><Relationship Id="rId9" Type="http://schemas.openxmlformats.org/officeDocument/2006/relationships/hyperlink" Target="https://podminky.urs.cz/item/CS_URS_2025_02/965042131" TargetMode="External" /><Relationship Id="rId10" Type="http://schemas.openxmlformats.org/officeDocument/2006/relationships/hyperlink" Target="https://podminky.urs.cz/item/CS_URS_2025_02/965081223" TargetMode="External" /><Relationship Id="rId11" Type="http://schemas.openxmlformats.org/officeDocument/2006/relationships/hyperlink" Target="https://podminky.urs.cz/item/CS_URS_2025_02/997013111" TargetMode="External" /><Relationship Id="rId12" Type="http://schemas.openxmlformats.org/officeDocument/2006/relationships/hyperlink" Target="https://podminky.urs.cz/item/CS_URS_2025_02/997013501" TargetMode="External" /><Relationship Id="rId13" Type="http://schemas.openxmlformats.org/officeDocument/2006/relationships/hyperlink" Target="https://podminky.urs.cz/item/CS_URS_2025_02/997013509" TargetMode="External" /><Relationship Id="rId14" Type="http://schemas.openxmlformats.org/officeDocument/2006/relationships/hyperlink" Target="https://podminky.urs.cz/item/CS_URS_2025_02/997013603" TargetMode="External" /><Relationship Id="rId15" Type="http://schemas.openxmlformats.org/officeDocument/2006/relationships/hyperlink" Target="https://podminky.urs.cz/item/CS_URS_2025_02/711113111" TargetMode="External" /><Relationship Id="rId16" Type="http://schemas.openxmlformats.org/officeDocument/2006/relationships/hyperlink" Target="https://podminky.urs.cz/item/CS_URS_2025_02/721173401" TargetMode="External" /><Relationship Id="rId17" Type="http://schemas.openxmlformats.org/officeDocument/2006/relationships/hyperlink" Target="https://podminky.urs.cz/item/CS_URS_2025_02/721174005" TargetMode="External" /><Relationship Id="rId18" Type="http://schemas.openxmlformats.org/officeDocument/2006/relationships/hyperlink" Target="https://podminky.urs.cz/item/CS_URS_2025_02/721174004" TargetMode="External" /><Relationship Id="rId19" Type="http://schemas.openxmlformats.org/officeDocument/2006/relationships/hyperlink" Target="https://podminky.urs.cz/item/CS_URS_2025_02/721174042" TargetMode="External" /><Relationship Id="rId20" Type="http://schemas.openxmlformats.org/officeDocument/2006/relationships/hyperlink" Target="https://podminky.urs.cz/item/CS_URS_2025_02/722174003" TargetMode="External" /><Relationship Id="rId21" Type="http://schemas.openxmlformats.org/officeDocument/2006/relationships/hyperlink" Target="https://podminky.urs.cz/item/CS_URS_2025_02/722240102" TargetMode="External" /><Relationship Id="rId22" Type="http://schemas.openxmlformats.org/officeDocument/2006/relationships/hyperlink" Target="https://podminky.urs.cz/item/CS_URS_2025_02/722174002" TargetMode="External" /><Relationship Id="rId23" Type="http://schemas.openxmlformats.org/officeDocument/2006/relationships/hyperlink" Target="https://podminky.urs.cz/item/CS_URS_2025_02/722220152" TargetMode="External" /><Relationship Id="rId24" Type="http://schemas.openxmlformats.org/officeDocument/2006/relationships/hyperlink" Target="https://podminky.urs.cz/item/CS_URS_2025_02/722240101" TargetMode="External" /><Relationship Id="rId25" Type="http://schemas.openxmlformats.org/officeDocument/2006/relationships/hyperlink" Target="https://podminky.urs.cz/item/CS_URS_2025_02/722174001" TargetMode="External" /><Relationship Id="rId26" Type="http://schemas.openxmlformats.org/officeDocument/2006/relationships/hyperlink" Target="https://podminky.urs.cz/item/CS_URS_2025_02/722220151" TargetMode="External" /><Relationship Id="rId27" Type="http://schemas.openxmlformats.org/officeDocument/2006/relationships/hyperlink" Target="https://podminky.urs.cz/item/CS_URS_2025_02/722231141" TargetMode="External" /><Relationship Id="rId28" Type="http://schemas.openxmlformats.org/officeDocument/2006/relationships/hyperlink" Target="https://podminky.urs.cz/item/CS_URS_2025_02/725110811" TargetMode="External" /><Relationship Id="rId29" Type="http://schemas.openxmlformats.org/officeDocument/2006/relationships/hyperlink" Target="https://podminky.urs.cz/item/CS_URS_2025_02/725210821" TargetMode="External" /><Relationship Id="rId30" Type="http://schemas.openxmlformats.org/officeDocument/2006/relationships/hyperlink" Target="https://podminky.urs.cz/item/CS_URS_2025_02/725220851" TargetMode="External" /><Relationship Id="rId31" Type="http://schemas.openxmlformats.org/officeDocument/2006/relationships/hyperlink" Target="https://podminky.urs.cz/item/CS_URS_2025_02/725240812" TargetMode="External" /><Relationship Id="rId32" Type="http://schemas.openxmlformats.org/officeDocument/2006/relationships/hyperlink" Target="https://podminky.urs.cz/item/CS_URS_2025_02/725112022" TargetMode="External" /><Relationship Id="rId33" Type="http://schemas.openxmlformats.org/officeDocument/2006/relationships/hyperlink" Target="https://podminky.urs.cz/item/CS_URS_2025_02/725211602" TargetMode="External" /><Relationship Id="rId34" Type="http://schemas.openxmlformats.org/officeDocument/2006/relationships/hyperlink" Target="https://podminky.urs.cz/item/CS_URS_2025_02/725241112" TargetMode="External" /><Relationship Id="rId35" Type="http://schemas.openxmlformats.org/officeDocument/2006/relationships/hyperlink" Target="https://podminky.urs.cz/item/CS_URS_2025_02/725244103" TargetMode="External" /><Relationship Id="rId36" Type="http://schemas.openxmlformats.org/officeDocument/2006/relationships/hyperlink" Target="https://podminky.urs.cz/item/CS_URS_2025_02/725331111" TargetMode="External" /><Relationship Id="rId37" Type="http://schemas.openxmlformats.org/officeDocument/2006/relationships/hyperlink" Target="https://podminky.urs.cz/item/CS_URS_2025_02/725532343" TargetMode="External" /><Relationship Id="rId38" Type="http://schemas.openxmlformats.org/officeDocument/2006/relationships/hyperlink" Target="https://podminky.urs.cz/item/CS_URS_2025_02/998725101" TargetMode="External" /><Relationship Id="rId39" Type="http://schemas.openxmlformats.org/officeDocument/2006/relationships/hyperlink" Target="https://podminky.urs.cz/item/CS_URS_2025_02/733222304" TargetMode="External" /><Relationship Id="rId40" Type="http://schemas.openxmlformats.org/officeDocument/2006/relationships/hyperlink" Target="https://podminky.urs.cz/item/CS_URS_2025_02/733291101" TargetMode="External" /><Relationship Id="rId41" Type="http://schemas.openxmlformats.org/officeDocument/2006/relationships/hyperlink" Target="https://podminky.urs.cz/item/CS_URS_2025_02/734261418" TargetMode="External" /><Relationship Id="rId42" Type="http://schemas.openxmlformats.org/officeDocument/2006/relationships/hyperlink" Target="https://podminky.urs.cz/item/CS_URS_2025_02/735151351" TargetMode="External" /><Relationship Id="rId43" Type="http://schemas.openxmlformats.org/officeDocument/2006/relationships/hyperlink" Target="https://podminky.urs.cz/item/CS_URS_2025_02/735151361" TargetMode="External" /><Relationship Id="rId44" Type="http://schemas.openxmlformats.org/officeDocument/2006/relationships/hyperlink" Target="https://podminky.urs.cz/item/CS_URS_2025_02/741112001" TargetMode="External" /><Relationship Id="rId45" Type="http://schemas.openxmlformats.org/officeDocument/2006/relationships/hyperlink" Target="https://podminky.urs.cz/item/CS_URS_2025_02/741122015" TargetMode="External" /><Relationship Id="rId46" Type="http://schemas.openxmlformats.org/officeDocument/2006/relationships/hyperlink" Target="https://podminky.urs.cz/item/CS_URS_2025_02/741122016" TargetMode="External" /><Relationship Id="rId47" Type="http://schemas.openxmlformats.org/officeDocument/2006/relationships/hyperlink" Target="https://podminky.urs.cz/item/CS_URS_2025_02/741210001" TargetMode="External" /><Relationship Id="rId48" Type="http://schemas.openxmlformats.org/officeDocument/2006/relationships/hyperlink" Target="https://podminky.urs.cz/item/CS_URS_2025_02/741310001" TargetMode="External" /><Relationship Id="rId49" Type="http://schemas.openxmlformats.org/officeDocument/2006/relationships/hyperlink" Target="https://podminky.urs.cz/item/CS_URS_2025_02/741310003" TargetMode="External" /><Relationship Id="rId50" Type="http://schemas.openxmlformats.org/officeDocument/2006/relationships/hyperlink" Target="https://podminky.urs.cz/item/CS_URS_2025_02/741313002" TargetMode="External" /><Relationship Id="rId51" Type="http://schemas.openxmlformats.org/officeDocument/2006/relationships/hyperlink" Target="https://podminky.urs.cz/item/CS_URS_2025_02/741320101" TargetMode="External" /><Relationship Id="rId52" Type="http://schemas.openxmlformats.org/officeDocument/2006/relationships/hyperlink" Target="https://podminky.urs.cz/item/CS_URS_2025_02/741321002" TargetMode="External" /><Relationship Id="rId53" Type="http://schemas.openxmlformats.org/officeDocument/2006/relationships/hyperlink" Target="https://podminky.urs.cz/item/CS_URS_2025_02/741370002" TargetMode="External" /><Relationship Id="rId54" Type="http://schemas.openxmlformats.org/officeDocument/2006/relationships/hyperlink" Target="https://podminky.urs.cz/item/CS_URS_2025_02/751510041" TargetMode="External" /><Relationship Id="rId55" Type="http://schemas.openxmlformats.org/officeDocument/2006/relationships/hyperlink" Target="https://podminky.urs.cz/item/CS_URS_2025_02/751111011" TargetMode="External" /><Relationship Id="rId56" Type="http://schemas.openxmlformats.org/officeDocument/2006/relationships/hyperlink" Target="https://podminky.urs.cz/item/CS_URS_2025_02/751111052" TargetMode="External" /><Relationship Id="rId57" Type="http://schemas.openxmlformats.org/officeDocument/2006/relationships/hyperlink" Target="https://podminky.urs.cz/item/CS_URS_2025_02/751311241" TargetMode="External" /><Relationship Id="rId58" Type="http://schemas.openxmlformats.org/officeDocument/2006/relationships/hyperlink" Target="https://podminky.urs.cz/item/CS_URS_2025_02/998763301" TargetMode="External" /><Relationship Id="rId59" Type="http://schemas.openxmlformats.org/officeDocument/2006/relationships/hyperlink" Target="https://podminky.urs.cz/item/CS_URS_2025_02/766660001" TargetMode="External" /><Relationship Id="rId60" Type="http://schemas.openxmlformats.org/officeDocument/2006/relationships/hyperlink" Target="https://podminky.urs.cz/item/CS_URS_2025_02/998766101" TargetMode="External" /><Relationship Id="rId61" Type="http://schemas.openxmlformats.org/officeDocument/2006/relationships/hyperlink" Target="https://podminky.urs.cz/item/CS_URS_2025_02/771573810" TargetMode="External" /><Relationship Id="rId62" Type="http://schemas.openxmlformats.org/officeDocument/2006/relationships/hyperlink" Target="https://podminky.urs.cz/item/CS_URS_2025_02/771111011" TargetMode="External" /><Relationship Id="rId63" Type="http://schemas.openxmlformats.org/officeDocument/2006/relationships/hyperlink" Target="https://podminky.urs.cz/item/CS_URS_2025_02/771121011" TargetMode="External" /><Relationship Id="rId64" Type="http://schemas.openxmlformats.org/officeDocument/2006/relationships/hyperlink" Target="https://podminky.urs.cz/item/CS_URS_2025_02/771151022" TargetMode="External" /><Relationship Id="rId65" Type="http://schemas.openxmlformats.org/officeDocument/2006/relationships/hyperlink" Target="https://podminky.urs.cz/item/CS_URS_2025_02/771574415" TargetMode="External" /><Relationship Id="rId66" Type="http://schemas.openxmlformats.org/officeDocument/2006/relationships/hyperlink" Target="https://podminky.urs.cz/item/CS_URS_2025_02/781471810" TargetMode="External" /><Relationship Id="rId67" Type="http://schemas.openxmlformats.org/officeDocument/2006/relationships/hyperlink" Target="https://podminky.urs.cz/item/CS_URS_2025_02/781121011" TargetMode="External" /><Relationship Id="rId68" Type="http://schemas.openxmlformats.org/officeDocument/2006/relationships/hyperlink" Target="https://podminky.urs.cz/item/CS_URS_2025_02/781131112" TargetMode="External" /><Relationship Id="rId69" Type="http://schemas.openxmlformats.org/officeDocument/2006/relationships/hyperlink" Target="https://podminky.urs.cz/item/CS_URS_2025_02/781131241" TargetMode="External" /><Relationship Id="rId70" Type="http://schemas.openxmlformats.org/officeDocument/2006/relationships/hyperlink" Target="https://podminky.urs.cz/item/CS_URS_2025_02/781131242" TargetMode="External" /><Relationship Id="rId71" Type="http://schemas.openxmlformats.org/officeDocument/2006/relationships/hyperlink" Target="https://podminky.urs.cz/item/CS_URS_2025_02/781131251" TargetMode="External" /><Relationship Id="rId72" Type="http://schemas.openxmlformats.org/officeDocument/2006/relationships/hyperlink" Target="https://podminky.urs.cz/item/CS_URS_2025_02/781131264" TargetMode="External" /><Relationship Id="rId73" Type="http://schemas.openxmlformats.org/officeDocument/2006/relationships/hyperlink" Target="https://podminky.urs.cz/item/CS_URS_2025_02/781151031" TargetMode="External" /><Relationship Id="rId74" Type="http://schemas.openxmlformats.org/officeDocument/2006/relationships/hyperlink" Target="https://podminky.urs.cz/item/CS_URS_2025_02/781472215" TargetMode="External" /><Relationship Id="rId75" Type="http://schemas.openxmlformats.org/officeDocument/2006/relationships/hyperlink" Target="https://podminky.urs.cz/item/CS_URS_2025_02/998781101" TargetMode="External" /><Relationship Id="rId76" Type="http://schemas.openxmlformats.org/officeDocument/2006/relationships/hyperlink" Target="https://podminky.urs.cz/item/CS_URS_2025_02/784111031" TargetMode="External" /><Relationship Id="rId77" Type="http://schemas.openxmlformats.org/officeDocument/2006/relationships/hyperlink" Target="https://podminky.urs.cz/item/CS_URS_2025_02/784121001" TargetMode="External" /><Relationship Id="rId78" Type="http://schemas.openxmlformats.org/officeDocument/2006/relationships/hyperlink" Target="https://podminky.urs.cz/item/CS_URS_2025_02/784121011" TargetMode="External" /><Relationship Id="rId79" Type="http://schemas.openxmlformats.org/officeDocument/2006/relationships/hyperlink" Target="https://podminky.urs.cz/item/CS_URS_2025_02/784161201" TargetMode="External" /><Relationship Id="rId80" Type="http://schemas.openxmlformats.org/officeDocument/2006/relationships/hyperlink" Target="https://podminky.urs.cz/item/CS_URS_2025_02/784171101" TargetMode="External" /><Relationship Id="rId81" Type="http://schemas.openxmlformats.org/officeDocument/2006/relationships/hyperlink" Target="https://podminky.urs.cz/item/CS_URS_2025_02/784181101" TargetMode="External" /><Relationship Id="rId82" Type="http://schemas.openxmlformats.org/officeDocument/2006/relationships/hyperlink" Target="https://podminky.urs.cz/item/CS_URS_2025_02/784211001" TargetMode="External" /><Relationship Id="rId83" Type="http://schemas.openxmlformats.org/officeDocument/2006/relationships/hyperlink" Target="https://podminky.urs.cz/item/CS_URS_2025_02/784221101" TargetMode="External" /><Relationship Id="rId84" Type="http://schemas.openxmlformats.org/officeDocument/2006/relationships/hyperlink" Target="https://podminky.urs.cz/item/CS_URS_2025_02/468111221" TargetMode="External" /><Relationship Id="rId85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22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27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28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29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29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27</v>
      </c>
      <c r="AL14" s="24"/>
      <c r="AM14" s="24"/>
      <c r="AN14" s="36" t="s">
        <v>29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30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22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27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31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32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22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27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31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33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34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35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36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37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38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39</v>
      </c>
      <c r="E29" s="49"/>
      <c r="F29" s="34" t="s">
        <v>40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41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42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43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44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45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46</v>
      </c>
      <c r="U35" s="56"/>
      <c r="V35" s="56"/>
      <c r="W35" s="56"/>
      <c r="X35" s="58" t="s">
        <v>47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48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15/2025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změna užívání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 xml:space="preserve"> 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2. 11. 2025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 xml:space="preserve"> 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30</v>
      </c>
      <c r="AJ49" s="42"/>
      <c r="AK49" s="42"/>
      <c r="AL49" s="42"/>
      <c r="AM49" s="75" t="str">
        <f>IF(E17="","",E17)</f>
        <v xml:space="preserve"> </v>
      </c>
      <c r="AN49" s="66"/>
      <c r="AO49" s="66"/>
      <c r="AP49" s="66"/>
      <c r="AQ49" s="42"/>
      <c r="AR49" s="46"/>
      <c r="AS49" s="76" t="s">
        <v>49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28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32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50</v>
      </c>
      <c r="D52" s="89"/>
      <c r="E52" s="89"/>
      <c r="F52" s="89"/>
      <c r="G52" s="89"/>
      <c r="H52" s="90"/>
      <c r="I52" s="91" t="s">
        <v>51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52</v>
      </c>
      <c r="AH52" s="89"/>
      <c r="AI52" s="89"/>
      <c r="AJ52" s="89"/>
      <c r="AK52" s="89"/>
      <c r="AL52" s="89"/>
      <c r="AM52" s="89"/>
      <c r="AN52" s="91" t="s">
        <v>53</v>
      </c>
      <c r="AO52" s="89"/>
      <c r="AP52" s="89"/>
      <c r="AQ52" s="93" t="s">
        <v>54</v>
      </c>
      <c r="AR52" s="46"/>
      <c r="AS52" s="94" t="s">
        <v>55</v>
      </c>
      <c r="AT52" s="95" t="s">
        <v>56</v>
      </c>
      <c r="AU52" s="95" t="s">
        <v>57</v>
      </c>
      <c r="AV52" s="95" t="s">
        <v>58</v>
      </c>
      <c r="AW52" s="95" t="s">
        <v>59</v>
      </c>
      <c r="AX52" s="95" t="s">
        <v>60</v>
      </c>
      <c r="AY52" s="95" t="s">
        <v>61</v>
      </c>
      <c r="AZ52" s="95" t="s">
        <v>62</v>
      </c>
      <c r="BA52" s="95" t="s">
        <v>63</v>
      </c>
      <c r="BB52" s="95" t="s">
        <v>64</v>
      </c>
      <c r="BC52" s="95" t="s">
        <v>65</v>
      </c>
      <c r="BD52" s="96" t="s">
        <v>66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67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ROUND(SUM(AG55:AG56),2)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ROUND(SUM(AS55:AS56),2)</f>
        <v>0</v>
      </c>
      <c r="AT54" s="108">
        <f>ROUND(SUM(AV54:AW54),2)</f>
        <v>0</v>
      </c>
      <c r="AU54" s="109">
        <f>ROUND(SUM(AU55:AU56),5)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ROUND(SUM(AZ55:AZ56),2)</f>
        <v>0</v>
      </c>
      <c r="BA54" s="108">
        <f>ROUND(SUM(BA55:BA56),2)</f>
        <v>0</v>
      </c>
      <c r="BB54" s="108">
        <f>ROUND(SUM(BB55:BB56),2)</f>
        <v>0</v>
      </c>
      <c r="BC54" s="108">
        <f>ROUND(SUM(BC55:BC56),2)</f>
        <v>0</v>
      </c>
      <c r="BD54" s="110">
        <f>ROUND(SUM(BD55:BD56),2)</f>
        <v>0</v>
      </c>
      <c r="BE54" s="6"/>
      <c r="BS54" s="111" t="s">
        <v>68</v>
      </c>
      <c r="BT54" s="111" t="s">
        <v>69</v>
      </c>
      <c r="BU54" s="112" t="s">
        <v>70</v>
      </c>
      <c r="BV54" s="111" t="s">
        <v>71</v>
      </c>
      <c r="BW54" s="111" t="s">
        <v>5</v>
      </c>
      <c r="BX54" s="111" t="s">
        <v>72</v>
      </c>
      <c r="CL54" s="111" t="s">
        <v>19</v>
      </c>
    </row>
    <row r="55" s="7" customFormat="1" ht="16.5" customHeight="1">
      <c r="A55" s="113" t="s">
        <v>73</v>
      </c>
      <c r="B55" s="114"/>
      <c r="C55" s="115"/>
      <c r="D55" s="116" t="s">
        <v>74</v>
      </c>
      <c r="E55" s="116"/>
      <c r="F55" s="116"/>
      <c r="G55" s="116"/>
      <c r="H55" s="116"/>
      <c r="I55" s="117"/>
      <c r="J55" s="116" t="s">
        <v>75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'SO 01 - Rodinný dům'!J30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76</v>
      </c>
      <c r="AR55" s="120"/>
      <c r="AS55" s="121">
        <v>0</v>
      </c>
      <c r="AT55" s="122">
        <f>ROUND(SUM(AV55:AW55),2)</f>
        <v>0</v>
      </c>
      <c r="AU55" s="123">
        <f>'SO 01 - Rodinný dům'!P113</f>
        <v>0</v>
      </c>
      <c r="AV55" s="122">
        <f>'SO 01 - Rodinný dům'!J33</f>
        <v>0</v>
      </c>
      <c r="AW55" s="122">
        <f>'SO 01 - Rodinný dům'!J34</f>
        <v>0</v>
      </c>
      <c r="AX55" s="122">
        <f>'SO 01 - Rodinný dům'!J35</f>
        <v>0</v>
      </c>
      <c r="AY55" s="122">
        <f>'SO 01 - Rodinný dům'!J36</f>
        <v>0</v>
      </c>
      <c r="AZ55" s="122">
        <f>'SO 01 - Rodinný dům'!F33</f>
        <v>0</v>
      </c>
      <c r="BA55" s="122">
        <f>'SO 01 - Rodinný dům'!F34</f>
        <v>0</v>
      </c>
      <c r="BB55" s="122">
        <f>'SO 01 - Rodinný dům'!F35</f>
        <v>0</v>
      </c>
      <c r="BC55" s="122">
        <f>'SO 01 - Rodinný dům'!F36</f>
        <v>0</v>
      </c>
      <c r="BD55" s="124">
        <f>'SO 01 - Rodinný dům'!F37</f>
        <v>0</v>
      </c>
      <c r="BE55" s="7"/>
      <c r="BT55" s="125" t="s">
        <v>77</v>
      </c>
      <c r="BV55" s="125" t="s">
        <v>71</v>
      </c>
      <c r="BW55" s="125" t="s">
        <v>78</v>
      </c>
      <c r="BX55" s="125" t="s">
        <v>5</v>
      </c>
      <c r="CL55" s="125" t="s">
        <v>19</v>
      </c>
      <c r="CM55" s="125" t="s">
        <v>79</v>
      </c>
    </row>
    <row r="56" s="7" customFormat="1" ht="16.5" customHeight="1">
      <c r="A56" s="113" t="s">
        <v>73</v>
      </c>
      <c r="B56" s="114"/>
      <c r="C56" s="115"/>
      <c r="D56" s="116" t="s">
        <v>80</v>
      </c>
      <c r="E56" s="116"/>
      <c r="F56" s="116"/>
      <c r="G56" s="116"/>
      <c r="H56" s="116"/>
      <c r="I56" s="117"/>
      <c r="J56" s="116" t="s">
        <v>81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'SO 02 - Bistro a garáž'!J30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76</v>
      </c>
      <c r="AR56" s="120"/>
      <c r="AS56" s="126">
        <v>0</v>
      </c>
      <c r="AT56" s="127">
        <f>ROUND(SUM(AV56:AW56),2)</f>
        <v>0</v>
      </c>
      <c r="AU56" s="128">
        <f>'SO 02 - Bistro a garáž'!P102</f>
        <v>0</v>
      </c>
      <c r="AV56" s="127">
        <f>'SO 02 - Bistro a garáž'!J33</f>
        <v>0</v>
      </c>
      <c r="AW56" s="127">
        <f>'SO 02 - Bistro a garáž'!J34</f>
        <v>0</v>
      </c>
      <c r="AX56" s="127">
        <f>'SO 02 - Bistro a garáž'!J35</f>
        <v>0</v>
      </c>
      <c r="AY56" s="127">
        <f>'SO 02 - Bistro a garáž'!J36</f>
        <v>0</v>
      </c>
      <c r="AZ56" s="127">
        <f>'SO 02 - Bistro a garáž'!F33</f>
        <v>0</v>
      </c>
      <c r="BA56" s="127">
        <f>'SO 02 - Bistro a garáž'!F34</f>
        <v>0</v>
      </c>
      <c r="BB56" s="127">
        <f>'SO 02 - Bistro a garáž'!F35</f>
        <v>0</v>
      </c>
      <c r="BC56" s="127">
        <f>'SO 02 - Bistro a garáž'!F36</f>
        <v>0</v>
      </c>
      <c r="BD56" s="129">
        <f>'SO 02 - Bistro a garáž'!F37</f>
        <v>0</v>
      </c>
      <c r="BE56" s="7"/>
      <c r="BT56" s="125" t="s">
        <v>77</v>
      </c>
      <c r="BV56" s="125" t="s">
        <v>71</v>
      </c>
      <c r="BW56" s="125" t="s">
        <v>82</v>
      </c>
      <c r="BX56" s="125" t="s">
        <v>5</v>
      </c>
      <c r="CL56" s="125" t="s">
        <v>19</v>
      </c>
      <c r="CM56" s="125" t="s">
        <v>79</v>
      </c>
    </row>
    <row r="57" s="2" customFormat="1" ht="30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  <row r="58" s="2" customFormat="1" ht="6.96" customHeight="1">
      <c r="A58" s="40"/>
      <c r="B58" s="61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62"/>
      <c r="AP58" s="62"/>
      <c r="AQ58" s="62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</sheetData>
  <sheetProtection sheet="1" formatColumns="0" formatRows="0" objects="1" scenarios="1" spinCount="100000" saltValue="Ha9zriY0JN5Teirhn4zSQkypX1vO50XcS9/1DoSbqLWIeoVMEFckKzIvK346UEBHcGt0zTxTLxzirIYKhjWIbA==" hashValue="CsEzLYXw7BhgbOJNPwIy67K+Zqzqg2vqDdsmTxRlY8qJ7LRy+IUfPWX7zigpydMFViG/wtDVd+sAkjhWOSH4FQ==" algorithmName="SHA-512" password="D54F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SO 01 - Rodinný dům'!C2" display="/"/>
    <hyperlink ref="A56" location="'SO 02 - Bistro a garáž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78</v>
      </c>
      <c r="AZ2" s="130" t="s">
        <v>83</v>
      </c>
      <c r="BA2" s="130" t="s">
        <v>84</v>
      </c>
      <c r="BB2" s="130" t="s">
        <v>19</v>
      </c>
      <c r="BC2" s="130" t="s">
        <v>85</v>
      </c>
      <c r="BD2" s="130" t="s">
        <v>86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2"/>
      <c r="AT3" s="19" t="s">
        <v>79</v>
      </c>
      <c r="AZ3" s="130" t="s">
        <v>87</v>
      </c>
      <c r="BA3" s="130" t="s">
        <v>88</v>
      </c>
      <c r="BB3" s="130" t="s">
        <v>19</v>
      </c>
      <c r="BC3" s="130" t="s">
        <v>89</v>
      </c>
      <c r="BD3" s="130" t="s">
        <v>86</v>
      </c>
    </row>
    <row r="4" s="1" customFormat="1" ht="24.96" customHeight="1">
      <c r="B4" s="22"/>
      <c r="D4" s="133" t="s">
        <v>90</v>
      </c>
      <c r="L4" s="22"/>
      <c r="M4" s="134" t="s">
        <v>10</v>
      </c>
      <c r="AT4" s="19" t="s">
        <v>4</v>
      </c>
      <c r="AZ4" s="130" t="s">
        <v>91</v>
      </c>
      <c r="BA4" s="130" t="s">
        <v>92</v>
      </c>
      <c r="BB4" s="130" t="s">
        <v>19</v>
      </c>
      <c r="BC4" s="130" t="s">
        <v>93</v>
      </c>
      <c r="BD4" s="130" t="s">
        <v>86</v>
      </c>
    </row>
    <row r="5" s="1" customFormat="1" ht="6.96" customHeight="1">
      <c r="B5" s="22"/>
      <c r="L5" s="22"/>
      <c r="AZ5" s="130" t="s">
        <v>94</v>
      </c>
      <c r="BA5" s="130" t="s">
        <v>95</v>
      </c>
      <c r="BB5" s="130" t="s">
        <v>19</v>
      </c>
      <c r="BC5" s="130" t="s">
        <v>79</v>
      </c>
      <c r="BD5" s="130" t="s">
        <v>86</v>
      </c>
    </row>
    <row r="6" s="1" customFormat="1" ht="12" customHeight="1">
      <c r="B6" s="22"/>
      <c r="D6" s="135" t="s">
        <v>16</v>
      </c>
      <c r="L6" s="22"/>
      <c r="AZ6" s="130" t="s">
        <v>96</v>
      </c>
      <c r="BA6" s="130" t="s">
        <v>97</v>
      </c>
      <c r="BB6" s="130" t="s">
        <v>19</v>
      </c>
      <c r="BC6" s="130" t="s">
        <v>77</v>
      </c>
      <c r="BD6" s="130" t="s">
        <v>86</v>
      </c>
    </row>
    <row r="7" s="1" customFormat="1" ht="16.5" customHeight="1">
      <c r="B7" s="22"/>
      <c r="E7" s="136" t="str">
        <f>'Rekapitulace stavby'!K6</f>
        <v>změna užívání</v>
      </c>
      <c r="F7" s="135"/>
      <c r="G7" s="135"/>
      <c r="H7" s="135"/>
      <c r="L7" s="22"/>
      <c r="AZ7" s="130" t="s">
        <v>98</v>
      </c>
      <c r="BA7" s="130" t="s">
        <v>99</v>
      </c>
      <c r="BB7" s="130" t="s">
        <v>19</v>
      </c>
      <c r="BC7" s="130" t="s">
        <v>100</v>
      </c>
      <c r="BD7" s="130" t="s">
        <v>86</v>
      </c>
    </row>
    <row r="8" s="2" customFormat="1" ht="12" customHeight="1">
      <c r="A8" s="40"/>
      <c r="B8" s="46"/>
      <c r="C8" s="40"/>
      <c r="D8" s="135" t="s">
        <v>101</v>
      </c>
      <c r="E8" s="40"/>
      <c r="F8" s="40"/>
      <c r="G8" s="40"/>
      <c r="H8" s="40"/>
      <c r="I8" s="40"/>
      <c r="J8" s="40"/>
      <c r="K8" s="40"/>
      <c r="L8" s="13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Z8" s="130" t="s">
        <v>102</v>
      </c>
      <c r="BA8" s="130" t="s">
        <v>103</v>
      </c>
      <c r="BB8" s="130" t="s">
        <v>19</v>
      </c>
      <c r="BC8" s="130" t="s">
        <v>104</v>
      </c>
      <c r="BD8" s="130" t="s">
        <v>86</v>
      </c>
    </row>
    <row r="9" s="2" customFormat="1" ht="16.5" customHeight="1">
      <c r="A9" s="40"/>
      <c r="B9" s="46"/>
      <c r="C9" s="40"/>
      <c r="D9" s="40"/>
      <c r="E9" s="138" t="s">
        <v>105</v>
      </c>
      <c r="F9" s="40"/>
      <c r="G9" s="40"/>
      <c r="H9" s="40"/>
      <c r="I9" s="40"/>
      <c r="J9" s="40"/>
      <c r="K9" s="40"/>
      <c r="L9" s="13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Z9" s="130" t="s">
        <v>106</v>
      </c>
      <c r="BA9" s="130" t="s">
        <v>107</v>
      </c>
      <c r="BB9" s="130" t="s">
        <v>19</v>
      </c>
      <c r="BC9" s="130" t="s">
        <v>108</v>
      </c>
      <c r="BD9" s="130" t="s">
        <v>86</v>
      </c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Z10" s="130" t="s">
        <v>109</v>
      </c>
      <c r="BA10" s="130" t="s">
        <v>110</v>
      </c>
      <c r="BB10" s="130" t="s">
        <v>19</v>
      </c>
      <c r="BC10" s="130" t="s">
        <v>111</v>
      </c>
      <c r="BD10" s="130" t="s">
        <v>86</v>
      </c>
    </row>
    <row r="11" s="2" customFormat="1" ht="12" customHeight="1">
      <c r="A11" s="40"/>
      <c r="B11" s="46"/>
      <c r="C11" s="40"/>
      <c r="D11" s="135" t="s">
        <v>18</v>
      </c>
      <c r="E11" s="40"/>
      <c r="F11" s="139" t="s">
        <v>19</v>
      </c>
      <c r="G11" s="40"/>
      <c r="H11" s="40"/>
      <c r="I11" s="135" t="s">
        <v>20</v>
      </c>
      <c r="J11" s="139" t="s">
        <v>19</v>
      </c>
      <c r="K11" s="40"/>
      <c r="L11" s="13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Z11" s="130" t="s">
        <v>112</v>
      </c>
      <c r="BA11" s="130" t="s">
        <v>113</v>
      </c>
      <c r="BB11" s="130" t="s">
        <v>19</v>
      </c>
      <c r="BC11" s="130" t="s">
        <v>108</v>
      </c>
      <c r="BD11" s="130" t="s">
        <v>86</v>
      </c>
    </row>
    <row r="12" s="2" customFormat="1" ht="12" customHeight="1">
      <c r="A12" s="40"/>
      <c r="B12" s="46"/>
      <c r="C12" s="40"/>
      <c r="D12" s="135" t="s">
        <v>21</v>
      </c>
      <c r="E12" s="40"/>
      <c r="F12" s="139" t="s">
        <v>22</v>
      </c>
      <c r="G12" s="40"/>
      <c r="H12" s="40"/>
      <c r="I12" s="135" t="s">
        <v>23</v>
      </c>
      <c r="J12" s="140" t="str">
        <f>'Rekapitulace stavby'!AN8</f>
        <v>2. 11. 2025</v>
      </c>
      <c r="K12" s="40"/>
      <c r="L12" s="13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Z12" s="130" t="s">
        <v>114</v>
      </c>
      <c r="BA12" s="130" t="s">
        <v>115</v>
      </c>
      <c r="BB12" s="130" t="s">
        <v>19</v>
      </c>
      <c r="BC12" s="130" t="s">
        <v>116</v>
      </c>
      <c r="BD12" s="130" t="s">
        <v>86</v>
      </c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5" t="s">
        <v>25</v>
      </c>
      <c r="E14" s="40"/>
      <c r="F14" s="40"/>
      <c r="G14" s="40"/>
      <c r="H14" s="40"/>
      <c r="I14" s="135" t="s">
        <v>26</v>
      </c>
      <c r="J14" s="139" t="str">
        <f>IF('Rekapitulace stavby'!AN10="","",'Rekapitulace stavby'!AN10)</f>
        <v/>
      </c>
      <c r="K14" s="40"/>
      <c r="L14" s="13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9" t="str">
        <f>IF('Rekapitulace stavby'!E11="","",'Rekapitulace stavby'!E11)</f>
        <v xml:space="preserve"> </v>
      </c>
      <c r="F15" s="40"/>
      <c r="G15" s="40"/>
      <c r="H15" s="40"/>
      <c r="I15" s="135" t="s">
        <v>27</v>
      </c>
      <c r="J15" s="139" t="str">
        <f>IF('Rekapitulace stavby'!AN11="","",'Rekapitulace stavby'!AN11)</f>
        <v/>
      </c>
      <c r="K15" s="40"/>
      <c r="L15" s="13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5" t="s">
        <v>28</v>
      </c>
      <c r="E17" s="40"/>
      <c r="F17" s="40"/>
      <c r="G17" s="40"/>
      <c r="H17" s="40"/>
      <c r="I17" s="135" t="s">
        <v>26</v>
      </c>
      <c r="J17" s="35" t="str">
        <f>'Rekapitulace stavby'!AN13</f>
        <v>Vyplň údaj</v>
      </c>
      <c r="K17" s="40"/>
      <c r="L17" s="13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9"/>
      <c r="G18" s="139"/>
      <c r="H18" s="139"/>
      <c r="I18" s="135" t="s">
        <v>27</v>
      </c>
      <c r="J18" s="35" t="str">
        <f>'Rekapitulace stavby'!AN14</f>
        <v>Vyplň údaj</v>
      </c>
      <c r="K18" s="40"/>
      <c r="L18" s="13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5" t="s">
        <v>30</v>
      </c>
      <c r="E20" s="40"/>
      <c r="F20" s="40"/>
      <c r="G20" s="40"/>
      <c r="H20" s="40"/>
      <c r="I20" s="135" t="s">
        <v>26</v>
      </c>
      <c r="J20" s="139" t="str">
        <f>IF('Rekapitulace stavby'!AN16="","",'Rekapitulace stavby'!AN16)</f>
        <v/>
      </c>
      <c r="K20" s="40"/>
      <c r="L20" s="13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9" t="str">
        <f>IF('Rekapitulace stavby'!E17="","",'Rekapitulace stavby'!E17)</f>
        <v xml:space="preserve"> </v>
      </c>
      <c r="F21" s="40"/>
      <c r="G21" s="40"/>
      <c r="H21" s="40"/>
      <c r="I21" s="135" t="s">
        <v>27</v>
      </c>
      <c r="J21" s="139" t="str">
        <f>IF('Rekapitulace stavby'!AN17="","",'Rekapitulace stavby'!AN17)</f>
        <v/>
      </c>
      <c r="K21" s="40"/>
      <c r="L21" s="13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5" t="s">
        <v>32</v>
      </c>
      <c r="E23" s="40"/>
      <c r="F23" s="40"/>
      <c r="G23" s="40"/>
      <c r="H23" s="40"/>
      <c r="I23" s="135" t="s">
        <v>26</v>
      </c>
      <c r="J23" s="139" t="str">
        <f>IF('Rekapitulace stavby'!AN19="","",'Rekapitulace stavby'!AN19)</f>
        <v/>
      </c>
      <c r="K23" s="40"/>
      <c r="L23" s="13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9" t="str">
        <f>IF('Rekapitulace stavby'!E20="","",'Rekapitulace stavby'!E20)</f>
        <v xml:space="preserve"> </v>
      </c>
      <c r="F24" s="40"/>
      <c r="G24" s="40"/>
      <c r="H24" s="40"/>
      <c r="I24" s="135" t="s">
        <v>27</v>
      </c>
      <c r="J24" s="139" t="str">
        <f>IF('Rekapitulace stavby'!AN20="","",'Rekapitulace stavby'!AN20)</f>
        <v/>
      </c>
      <c r="K24" s="40"/>
      <c r="L24" s="13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5" t="s">
        <v>33</v>
      </c>
      <c r="E26" s="40"/>
      <c r="F26" s="40"/>
      <c r="G26" s="40"/>
      <c r="H26" s="40"/>
      <c r="I26" s="40"/>
      <c r="J26" s="40"/>
      <c r="K26" s="40"/>
      <c r="L26" s="13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5"/>
      <c r="E29" s="145"/>
      <c r="F29" s="145"/>
      <c r="G29" s="145"/>
      <c r="H29" s="145"/>
      <c r="I29" s="145"/>
      <c r="J29" s="145"/>
      <c r="K29" s="145"/>
      <c r="L29" s="13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6" t="s">
        <v>35</v>
      </c>
      <c r="E30" s="40"/>
      <c r="F30" s="40"/>
      <c r="G30" s="40"/>
      <c r="H30" s="40"/>
      <c r="I30" s="40"/>
      <c r="J30" s="147">
        <f>ROUND(J113, 2)</f>
        <v>0</v>
      </c>
      <c r="K30" s="40"/>
      <c r="L30" s="13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5"/>
      <c r="E31" s="145"/>
      <c r="F31" s="145"/>
      <c r="G31" s="145"/>
      <c r="H31" s="145"/>
      <c r="I31" s="145"/>
      <c r="J31" s="145"/>
      <c r="K31" s="145"/>
      <c r="L31" s="13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8" t="s">
        <v>37</v>
      </c>
      <c r="G32" s="40"/>
      <c r="H32" s="40"/>
      <c r="I32" s="148" t="s">
        <v>36</v>
      </c>
      <c r="J32" s="148" t="s">
        <v>38</v>
      </c>
      <c r="K32" s="40"/>
      <c r="L32" s="13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9" t="s">
        <v>39</v>
      </c>
      <c r="E33" s="135" t="s">
        <v>40</v>
      </c>
      <c r="F33" s="150">
        <f>ROUND((SUM(BE113:BE668)),  2)</f>
        <v>0</v>
      </c>
      <c r="G33" s="40"/>
      <c r="H33" s="40"/>
      <c r="I33" s="151">
        <v>0.20999999999999999</v>
      </c>
      <c r="J33" s="150">
        <f>ROUND(((SUM(BE113:BE668))*I33),  2)</f>
        <v>0</v>
      </c>
      <c r="K33" s="40"/>
      <c r="L33" s="13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5" t="s">
        <v>41</v>
      </c>
      <c r="F34" s="150">
        <f>ROUND((SUM(BF113:BF668)),  2)</f>
        <v>0</v>
      </c>
      <c r="G34" s="40"/>
      <c r="H34" s="40"/>
      <c r="I34" s="151">
        <v>0.12</v>
      </c>
      <c r="J34" s="150">
        <f>ROUND(((SUM(BF113:BF668))*I34),  2)</f>
        <v>0</v>
      </c>
      <c r="K34" s="40"/>
      <c r="L34" s="13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5" t="s">
        <v>42</v>
      </c>
      <c r="F35" s="150">
        <f>ROUND((SUM(BG113:BG668)),  2)</f>
        <v>0</v>
      </c>
      <c r="G35" s="40"/>
      <c r="H35" s="40"/>
      <c r="I35" s="151">
        <v>0.20999999999999999</v>
      </c>
      <c r="J35" s="150">
        <f>0</f>
        <v>0</v>
      </c>
      <c r="K35" s="40"/>
      <c r="L35" s="13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5" t="s">
        <v>43</v>
      </c>
      <c r="F36" s="150">
        <f>ROUND((SUM(BH113:BH668)),  2)</f>
        <v>0</v>
      </c>
      <c r="G36" s="40"/>
      <c r="H36" s="40"/>
      <c r="I36" s="151">
        <v>0.12</v>
      </c>
      <c r="J36" s="150">
        <f>0</f>
        <v>0</v>
      </c>
      <c r="K36" s="40"/>
      <c r="L36" s="13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5" t="s">
        <v>44</v>
      </c>
      <c r="F37" s="150">
        <f>ROUND((SUM(BI113:BI668)),  2)</f>
        <v>0</v>
      </c>
      <c r="G37" s="40"/>
      <c r="H37" s="40"/>
      <c r="I37" s="151">
        <v>0</v>
      </c>
      <c r="J37" s="150">
        <f>0</f>
        <v>0</v>
      </c>
      <c r="K37" s="40"/>
      <c r="L37" s="13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2"/>
      <c r="D39" s="153" t="s">
        <v>45</v>
      </c>
      <c r="E39" s="154"/>
      <c r="F39" s="154"/>
      <c r="G39" s="155" t="s">
        <v>46</v>
      </c>
      <c r="H39" s="156" t="s">
        <v>47</v>
      </c>
      <c r="I39" s="154"/>
      <c r="J39" s="157">
        <f>SUM(J30:J37)</f>
        <v>0</v>
      </c>
      <c r="K39" s="158"/>
      <c r="L39" s="13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117</v>
      </c>
      <c r="D45" s="42"/>
      <c r="E45" s="42"/>
      <c r="F45" s="42"/>
      <c r="G45" s="42"/>
      <c r="H45" s="42"/>
      <c r="I45" s="42"/>
      <c r="J45" s="42"/>
      <c r="K45" s="42"/>
      <c r="L45" s="13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3" t="str">
        <f>E7</f>
        <v>změna užívání</v>
      </c>
      <c r="F48" s="34"/>
      <c r="G48" s="34"/>
      <c r="H48" s="34"/>
      <c r="I48" s="42"/>
      <c r="J48" s="42"/>
      <c r="K48" s="42"/>
      <c r="L48" s="13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101</v>
      </c>
      <c r="D49" s="42"/>
      <c r="E49" s="42"/>
      <c r="F49" s="42"/>
      <c r="G49" s="42"/>
      <c r="H49" s="42"/>
      <c r="I49" s="42"/>
      <c r="J49" s="42"/>
      <c r="K49" s="42"/>
      <c r="L49" s="13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01 - Rodinný dům</v>
      </c>
      <c r="F50" s="42"/>
      <c r="G50" s="42"/>
      <c r="H50" s="42"/>
      <c r="I50" s="42"/>
      <c r="J50" s="42"/>
      <c r="K50" s="42"/>
      <c r="L50" s="13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2. 11. 2025</v>
      </c>
      <c r="K52" s="42"/>
      <c r="L52" s="13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30</v>
      </c>
      <c r="J54" s="38" t="str">
        <f>E21</f>
        <v xml:space="preserve"> </v>
      </c>
      <c r="K54" s="42"/>
      <c r="L54" s="13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28</v>
      </c>
      <c r="D55" s="42"/>
      <c r="E55" s="42"/>
      <c r="F55" s="29" t="str">
        <f>IF(E18="","",E18)</f>
        <v>Vyplň údaj</v>
      </c>
      <c r="G55" s="42"/>
      <c r="H55" s="42"/>
      <c r="I55" s="34" t="s">
        <v>32</v>
      </c>
      <c r="J55" s="38" t="str">
        <f>E24</f>
        <v xml:space="preserve"> </v>
      </c>
      <c r="K55" s="42"/>
      <c r="L55" s="13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4" t="s">
        <v>118</v>
      </c>
      <c r="D57" s="165"/>
      <c r="E57" s="165"/>
      <c r="F57" s="165"/>
      <c r="G57" s="165"/>
      <c r="H57" s="165"/>
      <c r="I57" s="165"/>
      <c r="J57" s="166" t="s">
        <v>119</v>
      </c>
      <c r="K57" s="165"/>
      <c r="L57" s="13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7" t="s">
        <v>67</v>
      </c>
      <c r="D59" s="42"/>
      <c r="E59" s="42"/>
      <c r="F59" s="42"/>
      <c r="G59" s="42"/>
      <c r="H59" s="42"/>
      <c r="I59" s="42"/>
      <c r="J59" s="104">
        <f>J113</f>
        <v>0</v>
      </c>
      <c r="K59" s="42"/>
      <c r="L59" s="13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120</v>
      </c>
    </row>
    <row r="60" s="9" customFormat="1" ht="24.96" customHeight="1">
      <c r="A60" s="9"/>
      <c r="B60" s="168"/>
      <c r="C60" s="169"/>
      <c r="D60" s="170" t="s">
        <v>121</v>
      </c>
      <c r="E60" s="171"/>
      <c r="F60" s="171"/>
      <c r="G60" s="171"/>
      <c r="H60" s="171"/>
      <c r="I60" s="171"/>
      <c r="J60" s="172">
        <f>J114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122</v>
      </c>
      <c r="E61" s="177"/>
      <c r="F61" s="177"/>
      <c r="G61" s="177"/>
      <c r="H61" s="177"/>
      <c r="I61" s="177"/>
      <c r="J61" s="178">
        <f>J115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123</v>
      </c>
      <c r="E62" s="177"/>
      <c r="F62" s="177"/>
      <c r="G62" s="177"/>
      <c r="H62" s="177"/>
      <c r="I62" s="177"/>
      <c r="J62" s="178">
        <f>J119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124</v>
      </c>
      <c r="E63" s="177"/>
      <c r="F63" s="177"/>
      <c r="G63" s="177"/>
      <c r="H63" s="177"/>
      <c r="I63" s="177"/>
      <c r="J63" s="178">
        <f>J126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125</v>
      </c>
      <c r="E64" s="177"/>
      <c r="F64" s="177"/>
      <c r="G64" s="177"/>
      <c r="H64" s="177"/>
      <c r="I64" s="177"/>
      <c r="J64" s="178">
        <f>J130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126</v>
      </c>
      <c r="E65" s="177"/>
      <c r="F65" s="177"/>
      <c r="G65" s="177"/>
      <c r="H65" s="177"/>
      <c r="I65" s="177"/>
      <c r="J65" s="178">
        <f>J143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8"/>
      <c r="C66" s="169"/>
      <c r="D66" s="170" t="s">
        <v>127</v>
      </c>
      <c r="E66" s="171"/>
      <c r="F66" s="171"/>
      <c r="G66" s="171"/>
      <c r="H66" s="171"/>
      <c r="I66" s="171"/>
      <c r="J66" s="172">
        <f>J156</f>
        <v>0</v>
      </c>
      <c r="K66" s="169"/>
      <c r="L66" s="173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4"/>
      <c r="C67" s="175"/>
      <c r="D67" s="176" t="s">
        <v>128</v>
      </c>
      <c r="E67" s="177"/>
      <c r="F67" s="177"/>
      <c r="G67" s="177"/>
      <c r="H67" s="177"/>
      <c r="I67" s="177"/>
      <c r="J67" s="178">
        <f>J157</f>
        <v>0</v>
      </c>
      <c r="K67" s="175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4"/>
      <c r="C68" s="175"/>
      <c r="D68" s="176" t="s">
        <v>129</v>
      </c>
      <c r="E68" s="177"/>
      <c r="F68" s="177"/>
      <c r="G68" s="177"/>
      <c r="H68" s="177"/>
      <c r="I68" s="177"/>
      <c r="J68" s="178">
        <f>J161</f>
        <v>0</v>
      </c>
      <c r="K68" s="175"/>
      <c r="L68" s="17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4"/>
      <c r="C69" s="175"/>
      <c r="D69" s="176" t="s">
        <v>130</v>
      </c>
      <c r="E69" s="177"/>
      <c r="F69" s="177"/>
      <c r="G69" s="177"/>
      <c r="H69" s="177"/>
      <c r="I69" s="177"/>
      <c r="J69" s="178">
        <f>J211</f>
        <v>0</v>
      </c>
      <c r="K69" s="175"/>
      <c r="L69" s="17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4"/>
      <c r="C70" s="175"/>
      <c r="D70" s="176" t="s">
        <v>131</v>
      </c>
      <c r="E70" s="177"/>
      <c r="F70" s="177"/>
      <c r="G70" s="177"/>
      <c r="H70" s="177"/>
      <c r="I70" s="177"/>
      <c r="J70" s="178">
        <f>J239</f>
        <v>0</v>
      </c>
      <c r="K70" s="175"/>
      <c r="L70" s="17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4"/>
      <c r="C71" s="175"/>
      <c r="D71" s="176" t="s">
        <v>132</v>
      </c>
      <c r="E71" s="177"/>
      <c r="F71" s="177"/>
      <c r="G71" s="177"/>
      <c r="H71" s="177"/>
      <c r="I71" s="177"/>
      <c r="J71" s="178">
        <f>J247</f>
        <v>0</v>
      </c>
      <c r="K71" s="175"/>
      <c r="L71" s="179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4"/>
      <c r="C72" s="175"/>
      <c r="D72" s="176" t="s">
        <v>133</v>
      </c>
      <c r="E72" s="177"/>
      <c r="F72" s="177"/>
      <c r="G72" s="177"/>
      <c r="H72" s="177"/>
      <c r="I72" s="177"/>
      <c r="J72" s="178">
        <f>J299</f>
        <v>0</v>
      </c>
      <c r="K72" s="175"/>
      <c r="L72" s="179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4"/>
      <c r="C73" s="175"/>
      <c r="D73" s="176" t="s">
        <v>134</v>
      </c>
      <c r="E73" s="177"/>
      <c r="F73" s="177"/>
      <c r="G73" s="177"/>
      <c r="H73" s="177"/>
      <c r="I73" s="177"/>
      <c r="J73" s="178">
        <f>J309</f>
        <v>0</v>
      </c>
      <c r="K73" s="175"/>
      <c r="L73" s="179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4"/>
      <c r="C74" s="175"/>
      <c r="D74" s="176" t="s">
        <v>135</v>
      </c>
      <c r="E74" s="177"/>
      <c r="F74" s="177"/>
      <c r="G74" s="177"/>
      <c r="H74" s="177"/>
      <c r="I74" s="177"/>
      <c r="J74" s="178">
        <f>J315</f>
        <v>0</v>
      </c>
      <c r="K74" s="175"/>
      <c r="L74" s="179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4"/>
      <c r="C75" s="175"/>
      <c r="D75" s="176" t="s">
        <v>136</v>
      </c>
      <c r="E75" s="177"/>
      <c r="F75" s="177"/>
      <c r="G75" s="177"/>
      <c r="H75" s="177"/>
      <c r="I75" s="177"/>
      <c r="J75" s="178">
        <f>J323</f>
        <v>0</v>
      </c>
      <c r="K75" s="175"/>
      <c r="L75" s="179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4"/>
      <c r="C76" s="175"/>
      <c r="D76" s="176" t="s">
        <v>137</v>
      </c>
      <c r="E76" s="177"/>
      <c r="F76" s="177"/>
      <c r="G76" s="177"/>
      <c r="H76" s="177"/>
      <c r="I76" s="177"/>
      <c r="J76" s="178">
        <f>J327</f>
        <v>0</v>
      </c>
      <c r="K76" s="175"/>
      <c r="L76" s="179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74"/>
      <c r="C77" s="175"/>
      <c r="D77" s="176" t="s">
        <v>138</v>
      </c>
      <c r="E77" s="177"/>
      <c r="F77" s="177"/>
      <c r="G77" s="177"/>
      <c r="H77" s="177"/>
      <c r="I77" s="177"/>
      <c r="J77" s="178">
        <f>J337</f>
        <v>0</v>
      </c>
      <c r="K77" s="175"/>
      <c r="L77" s="179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74"/>
      <c r="C78" s="175"/>
      <c r="D78" s="176" t="s">
        <v>139</v>
      </c>
      <c r="E78" s="177"/>
      <c r="F78" s="177"/>
      <c r="G78" s="177"/>
      <c r="H78" s="177"/>
      <c r="I78" s="177"/>
      <c r="J78" s="178">
        <f>J383</f>
        <v>0</v>
      </c>
      <c r="K78" s="175"/>
      <c r="L78" s="179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74"/>
      <c r="C79" s="175"/>
      <c r="D79" s="176" t="s">
        <v>140</v>
      </c>
      <c r="E79" s="177"/>
      <c r="F79" s="177"/>
      <c r="G79" s="177"/>
      <c r="H79" s="177"/>
      <c r="I79" s="177"/>
      <c r="J79" s="178">
        <f>J397</f>
        <v>0</v>
      </c>
      <c r="K79" s="175"/>
      <c r="L79" s="179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74"/>
      <c r="C80" s="175"/>
      <c r="D80" s="176" t="s">
        <v>141</v>
      </c>
      <c r="E80" s="177"/>
      <c r="F80" s="177"/>
      <c r="G80" s="177"/>
      <c r="H80" s="177"/>
      <c r="I80" s="177"/>
      <c r="J80" s="178">
        <f>J416</f>
        <v>0</v>
      </c>
      <c r="K80" s="175"/>
      <c r="L80" s="179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74"/>
      <c r="C81" s="175"/>
      <c r="D81" s="176" t="s">
        <v>142</v>
      </c>
      <c r="E81" s="177"/>
      <c r="F81" s="177"/>
      <c r="G81" s="177"/>
      <c r="H81" s="177"/>
      <c r="I81" s="177"/>
      <c r="J81" s="178">
        <f>J430</f>
        <v>0</v>
      </c>
      <c r="K81" s="175"/>
      <c r="L81" s="179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74"/>
      <c r="C82" s="175"/>
      <c r="D82" s="176" t="s">
        <v>143</v>
      </c>
      <c r="E82" s="177"/>
      <c r="F82" s="177"/>
      <c r="G82" s="177"/>
      <c r="H82" s="177"/>
      <c r="I82" s="177"/>
      <c r="J82" s="178">
        <f>J437</f>
        <v>0</v>
      </c>
      <c r="K82" s="175"/>
      <c r="L82" s="179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9.92" customHeight="1">
      <c r="A83" s="10"/>
      <c r="B83" s="174"/>
      <c r="C83" s="175"/>
      <c r="D83" s="176" t="s">
        <v>144</v>
      </c>
      <c r="E83" s="177"/>
      <c r="F83" s="177"/>
      <c r="G83" s="177"/>
      <c r="H83" s="177"/>
      <c r="I83" s="177"/>
      <c r="J83" s="178">
        <f>J467</f>
        <v>0</v>
      </c>
      <c r="K83" s="175"/>
      <c r="L83" s="179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10" customFormat="1" ht="19.92" customHeight="1">
      <c r="A84" s="10"/>
      <c r="B84" s="174"/>
      <c r="C84" s="175"/>
      <c r="D84" s="176" t="s">
        <v>145</v>
      </c>
      <c r="E84" s="177"/>
      <c r="F84" s="177"/>
      <c r="G84" s="177"/>
      <c r="H84" s="177"/>
      <c r="I84" s="177"/>
      <c r="J84" s="178">
        <f>J480</f>
        <v>0</v>
      </c>
      <c r="K84" s="175"/>
      <c r="L84" s="179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10" customFormat="1" ht="19.92" customHeight="1">
      <c r="A85" s="10"/>
      <c r="B85" s="174"/>
      <c r="C85" s="175"/>
      <c r="D85" s="176" t="s">
        <v>146</v>
      </c>
      <c r="E85" s="177"/>
      <c r="F85" s="177"/>
      <c r="G85" s="177"/>
      <c r="H85" s="177"/>
      <c r="I85" s="177"/>
      <c r="J85" s="178">
        <f>J490</f>
        <v>0</v>
      </c>
      <c r="K85" s="175"/>
      <c r="L85" s="179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="10" customFormat="1" ht="19.92" customHeight="1">
      <c r="A86" s="10"/>
      <c r="B86" s="174"/>
      <c r="C86" s="175"/>
      <c r="D86" s="176" t="s">
        <v>147</v>
      </c>
      <c r="E86" s="177"/>
      <c r="F86" s="177"/>
      <c r="G86" s="177"/>
      <c r="H86" s="177"/>
      <c r="I86" s="177"/>
      <c r="J86" s="178">
        <f>J530</f>
        <v>0</v>
      </c>
      <c r="K86" s="175"/>
      <c r="L86" s="179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</row>
    <row r="87" s="9" customFormat="1" ht="24.96" customHeight="1">
      <c r="A87" s="9"/>
      <c r="B87" s="168"/>
      <c r="C87" s="169"/>
      <c r="D87" s="170" t="s">
        <v>148</v>
      </c>
      <c r="E87" s="171"/>
      <c r="F87" s="171"/>
      <c r="G87" s="171"/>
      <c r="H87" s="171"/>
      <c r="I87" s="171"/>
      <c r="J87" s="172">
        <f>J646</f>
        <v>0</v>
      </c>
      <c r="K87" s="169"/>
      <c r="L87" s="173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</row>
    <row r="88" s="10" customFormat="1" ht="19.92" customHeight="1">
      <c r="A88" s="10"/>
      <c r="B88" s="174"/>
      <c r="C88" s="175"/>
      <c r="D88" s="176" t="s">
        <v>149</v>
      </c>
      <c r="E88" s="177"/>
      <c r="F88" s="177"/>
      <c r="G88" s="177"/>
      <c r="H88" s="177"/>
      <c r="I88" s="177"/>
      <c r="J88" s="178">
        <f>J647</f>
        <v>0</v>
      </c>
      <c r="K88" s="175"/>
      <c r="L88" s="179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</row>
    <row r="89" s="10" customFormat="1" ht="19.92" customHeight="1">
      <c r="A89" s="10"/>
      <c r="B89" s="174"/>
      <c r="C89" s="175"/>
      <c r="D89" s="176" t="s">
        <v>150</v>
      </c>
      <c r="E89" s="177"/>
      <c r="F89" s="177"/>
      <c r="G89" s="177"/>
      <c r="H89" s="177"/>
      <c r="I89" s="177"/>
      <c r="J89" s="178">
        <f>J651</f>
        <v>0</v>
      </c>
      <c r="K89" s="175"/>
      <c r="L89" s="179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</row>
    <row r="90" s="9" customFormat="1" ht="24.96" customHeight="1">
      <c r="A90" s="9"/>
      <c r="B90" s="168"/>
      <c r="C90" s="169"/>
      <c r="D90" s="170" t="s">
        <v>151</v>
      </c>
      <c r="E90" s="171"/>
      <c r="F90" s="171"/>
      <c r="G90" s="171"/>
      <c r="H90" s="171"/>
      <c r="I90" s="171"/>
      <c r="J90" s="172">
        <f>J655</f>
        <v>0</v>
      </c>
      <c r="K90" s="169"/>
      <c r="L90" s="173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</row>
    <row r="91" s="10" customFormat="1" ht="19.92" customHeight="1">
      <c r="A91" s="10"/>
      <c r="B91" s="174"/>
      <c r="C91" s="175"/>
      <c r="D91" s="176" t="s">
        <v>152</v>
      </c>
      <c r="E91" s="177"/>
      <c r="F91" s="177"/>
      <c r="G91" s="177"/>
      <c r="H91" s="177"/>
      <c r="I91" s="177"/>
      <c r="J91" s="178">
        <f>J656</f>
        <v>0</v>
      </c>
      <c r="K91" s="175"/>
      <c r="L91" s="179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</row>
    <row r="92" s="10" customFormat="1" ht="19.92" customHeight="1">
      <c r="A92" s="10"/>
      <c r="B92" s="174"/>
      <c r="C92" s="175"/>
      <c r="D92" s="176" t="s">
        <v>153</v>
      </c>
      <c r="E92" s="177"/>
      <c r="F92" s="177"/>
      <c r="G92" s="177"/>
      <c r="H92" s="177"/>
      <c r="I92" s="177"/>
      <c r="J92" s="178">
        <f>J661</f>
        <v>0</v>
      </c>
      <c r="K92" s="175"/>
      <c r="L92" s="179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</row>
    <row r="93" s="10" customFormat="1" ht="19.92" customHeight="1">
      <c r="A93" s="10"/>
      <c r="B93" s="174"/>
      <c r="C93" s="175"/>
      <c r="D93" s="176" t="s">
        <v>154</v>
      </c>
      <c r="E93" s="177"/>
      <c r="F93" s="177"/>
      <c r="G93" s="177"/>
      <c r="H93" s="177"/>
      <c r="I93" s="177"/>
      <c r="J93" s="178">
        <f>J665</f>
        <v>0</v>
      </c>
      <c r="K93" s="175"/>
      <c r="L93" s="179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</row>
    <row r="94" s="2" customFormat="1" ht="21.84" customHeight="1">
      <c r="A94" s="40"/>
      <c r="B94" s="41"/>
      <c r="C94" s="42"/>
      <c r="D94" s="42"/>
      <c r="E94" s="42"/>
      <c r="F94" s="42"/>
      <c r="G94" s="42"/>
      <c r="H94" s="42"/>
      <c r="I94" s="42"/>
      <c r="J94" s="42"/>
      <c r="K94" s="42"/>
      <c r="L94" s="137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6.96" customHeight="1">
      <c r="A95" s="40"/>
      <c r="B95" s="61"/>
      <c r="C95" s="62"/>
      <c r="D95" s="62"/>
      <c r="E95" s="62"/>
      <c r="F95" s="62"/>
      <c r="G95" s="62"/>
      <c r="H95" s="62"/>
      <c r="I95" s="62"/>
      <c r="J95" s="62"/>
      <c r="K95" s="62"/>
      <c r="L95" s="137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9" s="2" customFormat="1" ht="6.96" customHeight="1">
      <c r="A99" s="40"/>
      <c r="B99" s="63"/>
      <c r="C99" s="64"/>
      <c r="D99" s="64"/>
      <c r="E99" s="64"/>
      <c r="F99" s="64"/>
      <c r="G99" s="64"/>
      <c r="H99" s="64"/>
      <c r="I99" s="64"/>
      <c r="J99" s="64"/>
      <c r="K99" s="64"/>
      <c r="L99" s="137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</row>
    <row r="100" s="2" customFormat="1" ht="24.96" customHeight="1">
      <c r="A100" s="40"/>
      <c r="B100" s="41"/>
      <c r="C100" s="25" t="s">
        <v>155</v>
      </c>
      <c r="D100" s="42"/>
      <c r="E100" s="42"/>
      <c r="F100" s="42"/>
      <c r="G100" s="42"/>
      <c r="H100" s="42"/>
      <c r="I100" s="42"/>
      <c r="J100" s="42"/>
      <c r="K100" s="42"/>
      <c r="L100" s="137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</row>
    <row r="101" s="2" customFormat="1" ht="6.96" customHeight="1">
      <c r="A101" s="40"/>
      <c r="B101" s="41"/>
      <c r="C101" s="42"/>
      <c r="D101" s="42"/>
      <c r="E101" s="42"/>
      <c r="F101" s="42"/>
      <c r="G101" s="42"/>
      <c r="H101" s="42"/>
      <c r="I101" s="42"/>
      <c r="J101" s="42"/>
      <c r="K101" s="42"/>
      <c r="L101" s="137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</row>
    <row r="102" s="2" customFormat="1" ht="12" customHeight="1">
      <c r="A102" s="40"/>
      <c r="B102" s="41"/>
      <c r="C102" s="34" t="s">
        <v>16</v>
      </c>
      <c r="D102" s="42"/>
      <c r="E102" s="42"/>
      <c r="F102" s="42"/>
      <c r="G102" s="42"/>
      <c r="H102" s="42"/>
      <c r="I102" s="42"/>
      <c r="J102" s="42"/>
      <c r="K102" s="42"/>
      <c r="L102" s="137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</row>
    <row r="103" s="2" customFormat="1" ht="16.5" customHeight="1">
      <c r="A103" s="40"/>
      <c r="B103" s="41"/>
      <c r="C103" s="42"/>
      <c r="D103" s="42"/>
      <c r="E103" s="163" t="str">
        <f>E7</f>
        <v>změna užívání</v>
      </c>
      <c r="F103" s="34"/>
      <c r="G103" s="34"/>
      <c r="H103" s="34"/>
      <c r="I103" s="42"/>
      <c r="J103" s="42"/>
      <c r="K103" s="42"/>
      <c r="L103" s="137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</row>
    <row r="104" s="2" customFormat="1" ht="12" customHeight="1">
      <c r="A104" s="40"/>
      <c r="B104" s="41"/>
      <c r="C104" s="34" t="s">
        <v>101</v>
      </c>
      <c r="D104" s="42"/>
      <c r="E104" s="42"/>
      <c r="F104" s="42"/>
      <c r="G104" s="42"/>
      <c r="H104" s="42"/>
      <c r="I104" s="42"/>
      <c r="J104" s="42"/>
      <c r="K104" s="42"/>
      <c r="L104" s="137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</row>
    <row r="105" s="2" customFormat="1" ht="16.5" customHeight="1">
      <c r="A105" s="40"/>
      <c r="B105" s="41"/>
      <c r="C105" s="42"/>
      <c r="D105" s="42"/>
      <c r="E105" s="71" t="str">
        <f>E9</f>
        <v>SO 01 - Rodinný dům</v>
      </c>
      <c r="F105" s="42"/>
      <c r="G105" s="42"/>
      <c r="H105" s="42"/>
      <c r="I105" s="42"/>
      <c r="J105" s="42"/>
      <c r="K105" s="42"/>
      <c r="L105" s="137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</row>
    <row r="106" s="2" customFormat="1" ht="6.96" customHeight="1">
      <c r="A106" s="40"/>
      <c r="B106" s="41"/>
      <c r="C106" s="42"/>
      <c r="D106" s="42"/>
      <c r="E106" s="42"/>
      <c r="F106" s="42"/>
      <c r="G106" s="42"/>
      <c r="H106" s="42"/>
      <c r="I106" s="42"/>
      <c r="J106" s="42"/>
      <c r="K106" s="42"/>
      <c r="L106" s="137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</row>
    <row r="107" s="2" customFormat="1" ht="12" customHeight="1">
      <c r="A107" s="40"/>
      <c r="B107" s="41"/>
      <c r="C107" s="34" t="s">
        <v>21</v>
      </c>
      <c r="D107" s="42"/>
      <c r="E107" s="42"/>
      <c r="F107" s="29" t="str">
        <f>F12</f>
        <v xml:space="preserve"> </v>
      </c>
      <c r="G107" s="42"/>
      <c r="H107" s="42"/>
      <c r="I107" s="34" t="s">
        <v>23</v>
      </c>
      <c r="J107" s="74" t="str">
        <f>IF(J12="","",J12)</f>
        <v>2. 11. 2025</v>
      </c>
      <c r="K107" s="42"/>
      <c r="L107" s="137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</row>
    <row r="108" s="2" customFormat="1" ht="6.96" customHeight="1">
      <c r="A108" s="40"/>
      <c r="B108" s="41"/>
      <c r="C108" s="42"/>
      <c r="D108" s="42"/>
      <c r="E108" s="42"/>
      <c r="F108" s="42"/>
      <c r="G108" s="42"/>
      <c r="H108" s="42"/>
      <c r="I108" s="42"/>
      <c r="J108" s="42"/>
      <c r="K108" s="42"/>
      <c r="L108" s="137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</row>
    <row r="109" s="2" customFormat="1" ht="15.15" customHeight="1">
      <c r="A109" s="40"/>
      <c r="B109" s="41"/>
      <c r="C109" s="34" t="s">
        <v>25</v>
      </c>
      <c r="D109" s="42"/>
      <c r="E109" s="42"/>
      <c r="F109" s="29" t="str">
        <f>E15</f>
        <v xml:space="preserve"> </v>
      </c>
      <c r="G109" s="42"/>
      <c r="H109" s="42"/>
      <c r="I109" s="34" t="s">
        <v>30</v>
      </c>
      <c r="J109" s="38" t="str">
        <f>E21</f>
        <v xml:space="preserve"> </v>
      </c>
      <c r="K109" s="42"/>
      <c r="L109" s="137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</row>
    <row r="110" s="2" customFormat="1" ht="15.15" customHeight="1">
      <c r="A110" s="40"/>
      <c r="B110" s="41"/>
      <c r="C110" s="34" t="s">
        <v>28</v>
      </c>
      <c r="D110" s="42"/>
      <c r="E110" s="42"/>
      <c r="F110" s="29" t="str">
        <f>IF(E18="","",E18)</f>
        <v>Vyplň údaj</v>
      </c>
      <c r="G110" s="42"/>
      <c r="H110" s="42"/>
      <c r="I110" s="34" t="s">
        <v>32</v>
      </c>
      <c r="J110" s="38" t="str">
        <f>E24</f>
        <v xml:space="preserve"> </v>
      </c>
      <c r="K110" s="42"/>
      <c r="L110" s="137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</row>
    <row r="111" s="2" customFormat="1" ht="10.32" customHeight="1">
      <c r="A111" s="40"/>
      <c r="B111" s="41"/>
      <c r="C111" s="42"/>
      <c r="D111" s="42"/>
      <c r="E111" s="42"/>
      <c r="F111" s="42"/>
      <c r="G111" s="42"/>
      <c r="H111" s="42"/>
      <c r="I111" s="42"/>
      <c r="J111" s="42"/>
      <c r="K111" s="42"/>
      <c r="L111" s="137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</row>
    <row r="112" s="11" customFormat="1" ht="29.28" customHeight="1">
      <c r="A112" s="180"/>
      <c r="B112" s="181"/>
      <c r="C112" s="182" t="s">
        <v>156</v>
      </c>
      <c r="D112" s="183" t="s">
        <v>54</v>
      </c>
      <c r="E112" s="183" t="s">
        <v>50</v>
      </c>
      <c r="F112" s="183" t="s">
        <v>51</v>
      </c>
      <c r="G112" s="183" t="s">
        <v>157</v>
      </c>
      <c r="H112" s="183" t="s">
        <v>158</v>
      </c>
      <c r="I112" s="183" t="s">
        <v>159</v>
      </c>
      <c r="J112" s="183" t="s">
        <v>119</v>
      </c>
      <c r="K112" s="184" t="s">
        <v>160</v>
      </c>
      <c r="L112" s="185"/>
      <c r="M112" s="94" t="s">
        <v>19</v>
      </c>
      <c r="N112" s="95" t="s">
        <v>39</v>
      </c>
      <c r="O112" s="95" t="s">
        <v>161</v>
      </c>
      <c r="P112" s="95" t="s">
        <v>162</v>
      </c>
      <c r="Q112" s="95" t="s">
        <v>163</v>
      </c>
      <c r="R112" s="95" t="s">
        <v>164</v>
      </c>
      <c r="S112" s="95" t="s">
        <v>165</v>
      </c>
      <c r="T112" s="96" t="s">
        <v>166</v>
      </c>
      <c r="U112" s="180"/>
      <c r="V112" s="180"/>
      <c r="W112" s="180"/>
      <c r="X112" s="180"/>
      <c r="Y112" s="180"/>
      <c r="Z112" s="180"/>
      <c r="AA112" s="180"/>
      <c r="AB112" s="180"/>
      <c r="AC112" s="180"/>
      <c r="AD112" s="180"/>
      <c r="AE112" s="180"/>
    </row>
    <row r="113" s="2" customFormat="1" ht="22.8" customHeight="1">
      <c r="A113" s="40"/>
      <c r="B113" s="41"/>
      <c r="C113" s="101" t="s">
        <v>167</v>
      </c>
      <c r="D113" s="42"/>
      <c r="E113" s="42"/>
      <c r="F113" s="42"/>
      <c r="G113" s="42"/>
      <c r="H113" s="42"/>
      <c r="I113" s="42"/>
      <c r="J113" s="186">
        <f>BK113</f>
        <v>0</v>
      </c>
      <c r="K113" s="42"/>
      <c r="L113" s="46"/>
      <c r="M113" s="97"/>
      <c r="N113" s="187"/>
      <c r="O113" s="98"/>
      <c r="P113" s="188">
        <f>P114+P156+P646+P655</f>
        <v>0</v>
      </c>
      <c r="Q113" s="98"/>
      <c r="R113" s="188">
        <f>R114+R156+R646+R655</f>
        <v>20.172351419999998</v>
      </c>
      <c r="S113" s="98"/>
      <c r="T113" s="189">
        <f>T114+T156+T646+T655</f>
        <v>13.411624590000001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68</v>
      </c>
      <c r="AU113" s="19" t="s">
        <v>120</v>
      </c>
      <c r="BK113" s="190">
        <f>BK114+BK156+BK646+BK655</f>
        <v>0</v>
      </c>
    </row>
    <row r="114" s="12" customFormat="1" ht="25.92" customHeight="1">
      <c r="A114" s="12"/>
      <c r="B114" s="191"/>
      <c r="C114" s="192"/>
      <c r="D114" s="193" t="s">
        <v>68</v>
      </c>
      <c r="E114" s="194" t="s">
        <v>168</v>
      </c>
      <c r="F114" s="194" t="s">
        <v>169</v>
      </c>
      <c r="G114" s="192"/>
      <c r="H114" s="192"/>
      <c r="I114" s="195"/>
      <c r="J114" s="196">
        <f>BK114</f>
        <v>0</v>
      </c>
      <c r="K114" s="192"/>
      <c r="L114" s="197"/>
      <c r="M114" s="198"/>
      <c r="N114" s="199"/>
      <c r="O114" s="199"/>
      <c r="P114" s="200">
        <f>P115+P119+P126+P130+P143</f>
        <v>0</v>
      </c>
      <c r="Q114" s="199"/>
      <c r="R114" s="200">
        <f>R115+R119+R126+R130+R143</f>
        <v>10.65701</v>
      </c>
      <c r="S114" s="199"/>
      <c r="T114" s="201">
        <f>T115+T119+T126+T130+T143</f>
        <v>11.260256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02" t="s">
        <v>77</v>
      </c>
      <c r="AT114" s="203" t="s">
        <v>68</v>
      </c>
      <c r="AU114" s="203" t="s">
        <v>69</v>
      </c>
      <c r="AY114" s="202" t="s">
        <v>170</v>
      </c>
      <c r="BK114" s="204">
        <f>BK115+BK119+BK126+BK130+BK143</f>
        <v>0</v>
      </c>
    </row>
    <row r="115" s="12" customFormat="1" ht="22.8" customHeight="1">
      <c r="A115" s="12"/>
      <c r="B115" s="191"/>
      <c r="C115" s="192"/>
      <c r="D115" s="193" t="s">
        <v>68</v>
      </c>
      <c r="E115" s="205" t="s">
        <v>77</v>
      </c>
      <c r="F115" s="205" t="s">
        <v>171</v>
      </c>
      <c r="G115" s="192"/>
      <c r="H115" s="192"/>
      <c r="I115" s="195"/>
      <c r="J115" s="206">
        <f>BK115</f>
        <v>0</v>
      </c>
      <c r="K115" s="192"/>
      <c r="L115" s="197"/>
      <c r="M115" s="198"/>
      <c r="N115" s="199"/>
      <c r="O115" s="199"/>
      <c r="P115" s="200">
        <f>SUM(P116:P118)</f>
        <v>0</v>
      </c>
      <c r="Q115" s="199"/>
      <c r="R115" s="200">
        <f>SUM(R116:R118)</f>
        <v>0</v>
      </c>
      <c r="S115" s="199"/>
      <c r="T115" s="201">
        <f>SUM(T116:T118)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02" t="s">
        <v>77</v>
      </c>
      <c r="AT115" s="203" t="s">
        <v>68</v>
      </c>
      <c r="AU115" s="203" t="s">
        <v>77</v>
      </c>
      <c r="AY115" s="202" t="s">
        <v>170</v>
      </c>
      <c r="BK115" s="204">
        <f>SUM(BK116:BK118)</f>
        <v>0</v>
      </c>
    </row>
    <row r="116" s="2" customFormat="1" ht="33" customHeight="1">
      <c r="A116" s="40"/>
      <c r="B116" s="41"/>
      <c r="C116" s="207" t="s">
        <v>77</v>
      </c>
      <c r="D116" s="207" t="s">
        <v>172</v>
      </c>
      <c r="E116" s="208" t="s">
        <v>173</v>
      </c>
      <c r="F116" s="209" t="s">
        <v>174</v>
      </c>
      <c r="G116" s="210" t="s">
        <v>175</v>
      </c>
      <c r="H116" s="211">
        <v>2.5</v>
      </c>
      <c r="I116" s="212"/>
      <c r="J116" s="213">
        <f>ROUND(I116*H116,2)</f>
        <v>0</v>
      </c>
      <c r="K116" s="209" t="s">
        <v>176</v>
      </c>
      <c r="L116" s="46"/>
      <c r="M116" s="214" t="s">
        <v>19</v>
      </c>
      <c r="N116" s="215" t="s">
        <v>40</v>
      </c>
      <c r="O116" s="86"/>
      <c r="P116" s="216">
        <f>O116*H116</f>
        <v>0</v>
      </c>
      <c r="Q116" s="216">
        <v>0</v>
      </c>
      <c r="R116" s="216">
        <f>Q116*H116</f>
        <v>0</v>
      </c>
      <c r="S116" s="216">
        <v>0</v>
      </c>
      <c r="T116" s="217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8" t="s">
        <v>177</v>
      </c>
      <c r="AT116" s="218" t="s">
        <v>172</v>
      </c>
      <c r="AU116" s="218" t="s">
        <v>79</v>
      </c>
      <c r="AY116" s="19" t="s">
        <v>170</v>
      </c>
      <c r="BE116" s="219">
        <f>IF(N116="základní",J116,0)</f>
        <v>0</v>
      </c>
      <c r="BF116" s="219">
        <f>IF(N116="snížená",J116,0)</f>
        <v>0</v>
      </c>
      <c r="BG116" s="219">
        <f>IF(N116="zákl. přenesená",J116,0)</f>
        <v>0</v>
      </c>
      <c r="BH116" s="219">
        <f>IF(N116="sníž. přenesená",J116,0)</f>
        <v>0</v>
      </c>
      <c r="BI116" s="219">
        <f>IF(N116="nulová",J116,0)</f>
        <v>0</v>
      </c>
      <c r="BJ116" s="19" t="s">
        <v>77</v>
      </c>
      <c r="BK116" s="219">
        <f>ROUND(I116*H116,2)</f>
        <v>0</v>
      </c>
      <c r="BL116" s="19" t="s">
        <v>177</v>
      </c>
      <c r="BM116" s="218" t="s">
        <v>178</v>
      </c>
    </row>
    <row r="117" s="2" customFormat="1">
      <c r="A117" s="40"/>
      <c r="B117" s="41"/>
      <c r="C117" s="42"/>
      <c r="D117" s="220" t="s">
        <v>179</v>
      </c>
      <c r="E117" s="42"/>
      <c r="F117" s="221" t="s">
        <v>180</v>
      </c>
      <c r="G117" s="42"/>
      <c r="H117" s="42"/>
      <c r="I117" s="222"/>
      <c r="J117" s="42"/>
      <c r="K117" s="42"/>
      <c r="L117" s="46"/>
      <c r="M117" s="223"/>
      <c r="N117" s="224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179</v>
      </c>
      <c r="AU117" s="19" t="s">
        <v>79</v>
      </c>
    </row>
    <row r="118" s="2" customFormat="1">
      <c r="A118" s="40"/>
      <c r="B118" s="41"/>
      <c r="C118" s="42"/>
      <c r="D118" s="225" t="s">
        <v>181</v>
      </c>
      <c r="E118" s="42"/>
      <c r="F118" s="226" t="s">
        <v>182</v>
      </c>
      <c r="G118" s="42"/>
      <c r="H118" s="42"/>
      <c r="I118" s="222"/>
      <c r="J118" s="42"/>
      <c r="K118" s="42"/>
      <c r="L118" s="46"/>
      <c r="M118" s="223"/>
      <c r="N118" s="224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181</v>
      </c>
      <c r="AU118" s="19" t="s">
        <v>79</v>
      </c>
    </row>
    <row r="119" s="12" customFormat="1" ht="22.8" customHeight="1">
      <c r="A119" s="12"/>
      <c r="B119" s="191"/>
      <c r="C119" s="192"/>
      <c r="D119" s="193" t="s">
        <v>68</v>
      </c>
      <c r="E119" s="205" t="s">
        <v>86</v>
      </c>
      <c r="F119" s="205" t="s">
        <v>183</v>
      </c>
      <c r="G119" s="192"/>
      <c r="H119" s="192"/>
      <c r="I119" s="195"/>
      <c r="J119" s="206">
        <f>BK119</f>
        <v>0</v>
      </c>
      <c r="K119" s="192"/>
      <c r="L119" s="197"/>
      <c r="M119" s="198"/>
      <c r="N119" s="199"/>
      <c r="O119" s="199"/>
      <c r="P119" s="200">
        <f>SUM(P120:P125)</f>
        <v>0</v>
      </c>
      <c r="Q119" s="199"/>
      <c r="R119" s="200">
        <f>SUM(R120:R125)</f>
        <v>4.8890099999999999</v>
      </c>
      <c r="S119" s="199"/>
      <c r="T119" s="201">
        <f>SUM(T120:T125)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2" t="s">
        <v>77</v>
      </c>
      <c r="AT119" s="203" t="s">
        <v>68</v>
      </c>
      <c r="AU119" s="203" t="s">
        <v>77</v>
      </c>
      <c r="AY119" s="202" t="s">
        <v>170</v>
      </c>
      <c r="BK119" s="204">
        <f>SUM(BK120:BK125)</f>
        <v>0</v>
      </c>
    </row>
    <row r="120" s="2" customFormat="1" ht="24.15" customHeight="1">
      <c r="A120" s="40"/>
      <c r="B120" s="41"/>
      <c r="C120" s="207" t="s">
        <v>79</v>
      </c>
      <c r="D120" s="207" t="s">
        <v>172</v>
      </c>
      <c r="E120" s="208" t="s">
        <v>184</v>
      </c>
      <c r="F120" s="209" t="s">
        <v>185</v>
      </c>
      <c r="G120" s="210" t="s">
        <v>175</v>
      </c>
      <c r="H120" s="211">
        <v>2.6040000000000001</v>
      </c>
      <c r="I120" s="212"/>
      <c r="J120" s="213">
        <f>ROUND(I120*H120,2)</f>
        <v>0</v>
      </c>
      <c r="K120" s="209" t="s">
        <v>176</v>
      </c>
      <c r="L120" s="46"/>
      <c r="M120" s="214" t="s">
        <v>19</v>
      </c>
      <c r="N120" s="215" t="s">
        <v>40</v>
      </c>
      <c r="O120" s="86"/>
      <c r="P120" s="216">
        <f>O120*H120</f>
        <v>0</v>
      </c>
      <c r="Q120" s="216">
        <v>1.8775</v>
      </c>
      <c r="R120" s="216">
        <f>Q120*H120</f>
        <v>4.8890099999999999</v>
      </c>
      <c r="S120" s="216">
        <v>0</v>
      </c>
      <c r="T120" s="217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8" t="s">
        <v>177</v>
      </c>
      <c r="AT120" s="218" t="s">
        <v>172</v>
      </c>
      <c r="AU120" s="218" t="s">
        <v>79</v>
      </c>
      <c r="AY120" s="19" t="s">
        <v>170</v>
      </c>
      <c r="BE120" s="219">
        <f>IF(N120="základní",J120,0)</f>
        <v>0</v>
      </c>
      <c r="BF120" s="219">
        <f>IF(N120="snížená",J120,0)</f>
        <v>0</v>
      </c>
      <c r="BG120" s="219">
        <f>IF(N120="zákl. přenesená",J120,0)</f>
        <v>0</v>
      </c>
      <c r="BH120" s="219">
        <f>IF(N120="sníž. přenesená",J120,0)</f>
        <v>0</v>
      </c>
      <c r="BI120" s="219">
        <f>IF(N120="nulová",J120,0)</f>
        <v>0</v>
      </c>
      <c r="BJ120" s="19" t="s">
        <v>77</v>
      </c>
      <c r="BK120" s="219">
        <f>ROUND(I120*H120,2)</f>
        <v>0</v>
      </c>
      <c r="BL120" s="19" t="s">
        <v>177</v>
      </c>
      <c r="BM120" s="218" t="s">
        <v>186</v>
      </c>
    </row>
    <row r="121" s="2" customFormat="1">
      <c r="A121" s="40"/>
      <c r="B121" s="41"/>
      <c r="C121" s="42"/>
      <c r="D121" s="220" t="s">
        <v>179</v>
      </c>
      <c r="E121" s="42"/>
      <c r="F121" s="221" t="s">
        <v>187</v>
      </c>
      <c r="G121" s="42"/>
      <c r="H121" s="42"/>
      <c r="I121" s="222"/>
      <c r="J121" s="42"/>
      <c r="K121" s="42"/>
      <c r="L121" s="46"/>
      <c r="M121" s="223"/>
      <c r="N121" s="224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179</v>
      </c>
      <c r="AU121" s="19" t="s">
        <v>79</v>
      </c>
    </row>
    <row r="122" s="2" customFormat="1">
      <c r="A122" s="40"/>
      <c r="B122" s="41"/>
      <c r="C122" s="42"/>
      <c r="D122" s="225" t="s">
        <v>181</v>
      </c>
      <c r="E122" s="42"/>
      <c r="F122" s="226" t="s">
        <v>188</v>
      </c>
      <c r="G122" s="42"/>
      <c r="H122" s="42"/>
      <c r="I122" s="222"/>
      <c r="J122" s="42"/>
      <c r="K122" s="42"/>
      <c r="L122" s="46"/>
      <c r="M122" s="223"/>
      <c r="N122" s="224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181</v>
      </c>
      <c r="AU122" s="19" t="s">
        <v>79</v>
      </c>
    </row>
    <row r="123" s="13" customFormat="1">
      <c r="A123" s="13"/>
      <c r="B123" s="227"/>
      <c r="C123" s="228"/>
      <c r="D123" s="220" t="s">
        <v>189</v>
      </c>
      <c r="E123" s="229" t="s">
        <v>19</v>
      </c>
      <c r="F123" s="230" t="s">
        <v>190</v>
      </c>
      <c r="G123" s="228"/>
      <c r="H123" s="229" t="s">
        <v>19</v>
      </c>
      <c r="I123" s="231"/>
      <c r="J123" s="228"/>
      <c r="K123" s="228"/>
      <c r="L123" s="232"/>
      <c r="M123" s="233"/>
      <c r="N123" s="234"/>
      <c r="O123" s="234"/>
      <c r="P123" s="234"/>
      <c r="Q123" s="234"/>
      <c r="R123" s="234"/>
      <c r="S123" s="234"/>
      <c r="T123" s="235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6" t="s">
        <v>189</v>
      </c>
      <c r="AU123" s="236" t="s">
        <v>79</v>
      </c>
      <c r="AV123" s="13" t="s">
        <v>77</v>
      </c>
      <c r="AW123" s="13" t="s">
        <v>31</v>
      </c>
      <c r="AX123" s="13" t="s">
        <v>69</v>
      </c>
      <c r="AY123" s="236" t="s">
        <v>170</v>
      </c>
    </row>
    <row r="124" s="13" customFormat="1">
      <c r="A124" s="13"/>
      <c r="B124" s="227"/>
      <c r="C124" s="228"/>
      <c r="D124" s="220" t="s">
        <v>189</v>
      </c>
      <c r="E124" s="229" t="s">
        <v>19</v>
      </c>
      <c r="F124" s="230" t="s">
        <v>191</v>
      </c>
      <c r="G124" s="228"/>
      <c r="H124" s="229" t="s">
        <v>19</v>
      </c>
      <c r="I124" s="231"/>
      <c r="J124" s="228"/>
      <c r="K124" s="228"/>
      <c r="L124" s="232"/>
      <c r="M124" s="233"/>
      <c r="N124" s="234"/>
      <c r="O124" s="234"/>
      <c r="P124" s="234"/>
      <c r="Q124" s="234"/>
      <c r="R124" s="234"/>
      <c r="S124" s="234"/>
      <c r="T124" s="235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6" t="s">
        <v>189</v>
      </c>
      <c r="AU124" s="236" t="s">
        <v>79</v>
      </c>
      <c r="AV124" s="13" t="s">
        <v>77</v>
      </c>
      <c r="AW124" s="13" t="s">
        <v>31</v>
      </c>
      <c r="AX124" s="13" t="s">
        <v>69</v>
      </c>
      <c r="AY124" s="236" t="s">
        <v>170</v>
      </c>
    </row>
    <row r="125" s="14" customFormat="1">
      <c r="A125" s="14"/>
      <c r="B125" s="237"/>
      <c r="C125" s="238"/>
      <c r="D125" s="220" t="s">
        <v>189</v>
      </c>
      <c r="E125" s="239" t="s">
        <v>19</v>
      </c>
      <c r="F125" s="240" t="s">
        <v>98</v>
      </c>
      <c r="G125" s="238"/>
      <c r="H125" s="241">
        <v>2.6040000000000001</v>
      </c>
      <c r="I125" s="242"/>
      <c r="J125" s="238"/>
      <c r="K125" s="238"/>
      <c r="L125" s="243"/>
      <c r="M125" s="244"/>
      <c r="N125" s="245"/>
      <c r="O125" s="245"/>
      <c r="P125" s="245"/>
      <c r="Q125" s="245"/>
      <c r="R125" s="245"/>
      <c r="S125" s="245"/>
      <c r="T125" s="246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7" t="s">
        <v>189</v>
      </c>
      <c r="AU125" s="247" t="s">
        <v>79</v>
      </c>
      <c r="AV125" s="14" t="s">
        <v>79</v>
      </c>
      <c r="AW125" s="14" t="s">
        <v>31</v>
      </c>
      <c r="AX125" s="14" t="s">
        <v>77</v>
      </c>
      <c r="AY125" s="247" t="s">
        <v>170</v>
      </c>
    </row>
    <row r="126" s="12" customFormat="1" ht="22.8" customHeight="1">
      <c r="A126" s="12"/>
      <c r="B126" s="191"/>
      <c r="C126" s="192"/>
      <c r="D126" s="193" t="s">
        <v>68</v>
      </c>
      <c r="E126" s="205" t="s">
        <v>192</v>
      </c>
      <c r="F126" s="205" t="s">
        <v>193</v>
      </c>
      <c r="G126" s="192"/>
      <c r="H126" s="192"/>
      <c r="I126" s="195"/>
      <c r="J126" s="206">
        <f>BK126</f>
        <v>0</v>
      </c>
      <c r="K126" s="192"/>
      <c r="L126" s="197"/>
      <c r="M126" s="198"/>
      <c r="N126" s="199"/>
      <c r="O126" s="199"/>
      <c r="P126" s="200">
        <f>SUM(P127:P129)</f>
        <v>0</v>
      </c>
      <c r="Q126" s="199"/>
      <c r="R126" s="200">
        <f>SUM(R127:R129)</f>
        <v>5.7679999999999998</v>
      </c>
      <c r="S126" s="199"/>
      <c r="T126" s="201">
        <f>SUM(T127:T129)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2" t="s">
        <v>77</v>
      </c>
      <c r="AT126" s="203" t="s">
        <v>68</v>
      </c>
      <c r="AU126" s="203" t="s">
        <v>77</v>
      </c>
      <c r="AY126" s="202" t="s">
        <v>170</v>
      </c>
      <c r="BK126" s="204">
        <f>SUM(BK127:BK129)</f>
        <v>0</v>
      </c>
    </row>
    <row r="127" s="2" customFormat="1" ht="33" customHeight="1">
      <c r="A127" s="40"/>
      <c r="B127" s="41"/>
      <c r="C127" s="207" t="s">
        <v>86</v>
      </c>
      <c r="D127" s="207" t="s">
        <v>172</v>
      </c>
      <c r="E127" s="208" t="s">
        <v>194</v>
      </c>
      <c r="F127" s="209" t="s">
        <v>195</v>
      </c>
      <c r="G127" s="210" t="s">
        <v>175</v>
      </c>
      <c r="H127" s="211">
        <v>4</v>
      </c>
      <c r="I127" s="212"/>
      <c r="J127" s="213">
        <f>ROUND(I127*H127,2)</f>
        <v>0</v>
      </c>
      <c r="K127" s="209" t="s">
        <v>176</v>
      </c>
      <c r="L127" s="46"/>
      <c r="M127" s="214" t="s">
        <v>19</v>
      </c>
      <c r="N127" s="215" t="s">
        <v>40</v>
      </c>
      <c r="O127" s="86"/>
      <c r="P127" s="216">
        <f>O127*H127</f>
        <v>0</v>
      </c>
      <c r="Q127" s="216">
        <v>1.442</v>
      </c>
      <c r="R127" s="216">
        <f>Q127*H127</f>
        <v>5.7679999999999998</v>
      </c>
      <c r="S127" s="216">
        <v>0</v>
      </c>
      <c r="T127" s="217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8" t="s">
        <v>177</v>
      </c>
      <c r="AT127" s="218" t="s">
        <v>172</v>
      </c>
      <c r="AU127" s="218" t="s">
        <v>79</v>
      </c>
      <c r="AY127" s="19" t="s">
        <v>170</v>
      </c>
      <c r="BE127" s="219">
        <f>IF(N127="základní",J127,0)</f>
        <v>0</v>
      </c>
      <c r="BF127" s="219">
        <f>IF(N127="snížená",J127,0)</f>
        <v>0</v>
      </c>
      <c r="BG127" s="219">
        <f>IF(N127="zákl. přenesená",J127,0)</f>
        <v>0</v>
      </c>
      <c r="BH127" s="219">
        <f>IF(N127="sníž. přenesená",J127,0)</f>
        <v>0</v>
      </c>
      <c r="BI127" s="219">
        <f>IF(N127="nulová",J127,0)</f>
        <v>0</v>
      </c>
      <c r="BJ127" s="19" t="s">
        <v>77</v>
      </c>
      <c r="BK127" s="219">
        <f>ROUND(I127*H127,2)</f>
        <v>0</v>
      </c>
      <c r="BL127" s="19" t="s">
        <v>177</v>
      </c>
      <c r="BM127" s="218" t="s">
        <v>196</v>
      </c>
    </row>
    <row r="128" s="2" customFormat="1">
      <c r="A128" s="40"/>
      <c r="B128" s="41"/>
      <c r="C128" s="42"/>
      <c r="D128" s="220" t="s">
        <v>179</v>
      </c>
      <c r="E128" s="42"/>
      <c r="F128" s="221" t="s">
        <v>197</v>
      </c>
      <c r="G128" s="42"/>
      <c r="H128" s="42"/>
      <c r="I128" s="222"/>
      <c r="J128" s="42"/>
      <c r="K128" s="42"/>
      <c r="L128" s="46"/>
      <c r="M128" s="223"/>
      <c r="N128" s="224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179</v>
      </c>
      <c r="AU128" s="19" t="s">
        <v>79</v>
      </c>
    </row>
    <row r="129" s="2" customFormat="1">
      <c r="A129" s="40"/>
      <c r="B129" s="41"/>
      <c r="C129" s="42"/>
      <c r="D129" s="225" t="s">
        <v>181</v>
      </c>
      <c r="E129" s="42"/>
      <c r="F129" s="226" t="s">
        <v>198</v>
      </c>
      <c r="G129" s="42"/>
      <c r="H129" s="42"/>
      <c r="I129" s="222"/>
      <c r="J129" s="42"/>
      <c r="K129" s="42"/>
      <c r="L129" s="46"/>
      <c r="M129" s="223"/>
      <c r="N129" s="224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181</v>
      </c>
      <c r="AU129" s="19" t="s">
        <v>79</v>
      </c>
    </row>
    <row r="130" s="12" customFormat="1" ht="22.8" customHeight="1">
      <c r="A130" s="12"/>
      <c r="B130" s="191"/>
      <c r="C130" s="192"/>
      <c r="D130" s="193" t="s">
        <v>68</v>
      </c>
      <c r="E130" s="205" t="s">
        <v>199</v>
      </c>
      <c r="F130" s="205" t="s">
        <v>200</v>
      </c>
      <c r="G130" s="192"/>
      <c r="H130" s="192"/>
      <c r="I130" s="195"/>
      <c r="J130" s="206">
        <f>BK130</f>
        <v>0</v>
      </c>
      <c r="K130" s="192"/>
      <c r="L130" s="197"/>
      <c r="M130" s="198"/>
      <c r="N130" s="199"/>
      <c r="O130" s="199"/>
      <c r="P130" s="200">
        <f>SUM(P131:P142)</f>
        <v>0</v>
      </c>
      <c r="Q130" s="199"/>
      <c r="R130" s="200">
        <f>SUM(R131:R142)</f>
        <v>0</v>
      </c>
      <c r="S130" s="199"/>
      <c r="T130" s="201">
        <f>SUM(T131:T142)</f>
        <v>11.260256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2" t="s">
        <v>77</v>
      </c>
      <c r="AT130" s="203" t="s">
        <v>68</v>
      </c>
      <c r="AU130" s="203" t="s">
        <v>77</v>
      </c>
      <c r="AY130" s="202" t="s">
        <v>170</v>
      </c>
      <c r="BK130" s="204">
        <f>SUM(BK131:BK142)</f>
        <v>0</v>
      </c>
    </row>
    <row r="131" s="2" customFormat="1" ht="24.15" customHeight="1">
      <c r="A131" s="40"/>
      <c r="B131" s="41"/>
      <c r="C131" s="207" t="s">
        <v>177</v>
      </c>
      <c r="D131" s="207" t="s">
        <v>172</v>
      </c>
      <c r="E131" s="208" t="s">
        <v>201</v>
      </c>
      <c r="F131" s="209" t="s">
        <v>202</v>
      </c>
      <c r="G131" s="210" t="s">
        <v>203</v>
      </c>
      <c r="H131" s="211">
        <v>10.731999999999999</v>
      </c>
      <c r="I131" s="212"/>
      <c r="J131" s="213">
        <f>ROUND(I131*H131,2)</f>
        <v>0</v>
      </c>
      <c r="K131" s="209" t="s">
        <v>176</v>
      </c>
      <c r="L131" s="46"/>
      <c r="M131" s="214" t="s">
        <v>19</v>
      </c>
      <c r="N131" s="215" t="s">
        <v>40</v>
      </c>
      <c r="O131" s="86"/>
      <c r="P131" s="216">
        <f>O131*H131</f>
        <v>0</v>
      </c>
      <c r="Q131" s="216">
        <v>0</v>
      </c>
      <c r="R131" s="216">
        <f>Q131*H131</f>
        <v>0</v>
      </c>
      <c r="S131" s="216">
        <v>0.20799999999999999</v>
      </c>
      <c r="T131" s="217">
        <f>S131*H131</f>
        <v>2.2322559999999996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8" t="s">
        <v>177</v>
      </c>
      <c r="AT131" s="218" t="s">
        <v>172</v>
      </c>
      <c r="AU131" s="218" t="s">
        <v>79</v>
      </c>
      <c r="AY131" s="19" t="s">
        <v>170</v>
      </c>
      <c r="BE131" s="219">
        <f>IF(N131="základní",J131,0)</f>
        <v>0</v>
      </c>
      <c r="BF131" s="219">
        <f>IF(N131="snížená",J131,0)</f>
        <v>0</v>
      </c>
      <c r="BG131" s="219">
        <f>IF(N131="zákl. přenesená",J131,0)</f>
        <v>0</v>
      </c>
      <c r="BH131" s="219">
        <f>IF(N131="sníž. přenesená",J131,0)</f>
        <v>0</v>
      </c>
      <c r="BI131" s="219">
        <f>IF(N131="nulová",J131,0)</f>
        <v>0</v>
      </c>
      <c r="BJ131" s="19" t="s">
        <v>77</v>
      </c>
      <c r="BK131" s="219">
        <f>ROUND(I131*H131,2)</f>
        <v>0</v>
      </c>
      <c r="BL131" s="19" t="s">
        <v>177</v>
      </c>
      <c r="BM131" s="218" t="s">
        <v>204</v>
      </c>
    </row>
    <row r="132" s="2" customFormat="1">
      <c r="A132" s="40"/>
      <c r="B132" s="41"/>
      <c r="C132" s="42"/>
      <c r="D132" s="220" t="s">
        <v>179</v>
      </c>
      <c r="E132" s="42"/>
      <c r="F132" s="221" t="s">
        <v>205</v>
      </c>
      <c r="G132" s="42"/>
      <c r="H132" s="42"/>
      <c r="I132" s="222"/>
      <c r="J132" s="42"/>
      <c r="K132" s="42"/>
      <c r="L132" s="46"/>
      <c r="M132" s="223"/>
      <c r="N132" s="224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179</v>
      </c>
      <c r="AU132" s="19" t="s">
        <v>79</v>
      </c>
    </row>
    <row r="133" s="2" customFormat="1">
      <c r="A133" s="40"/>
      <c r="B133" s="41"/>
      <c r="C133" s="42"/>
      <c r="D133" s="225" t="s">
        <v>181</v>
      </c>
      <c r="E133" s="42"/>
      <c r="F133" s="226" t="s">
        <v>206</v>
      </c>
      <c r="G133" s="42"/>
      <c r="H133" s="42"/>
      <c r="I133" s="222"/>
      <c r="J133" s="42"/>
      <c r="K133" s="42"/>
      <c r="L133" s="46"/>
      <c r="M133" s="223"/>
      <c r="N133" s="224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181</v>
      </c>
      <c r="AU133" s="19" t="s">
        <v>79</v>
      </c>
    </row>
    <row r="134" s="13" customFormat="1">
      <c r="A134" s="13"/>
      <c r="B134" s="227"/>
      <c r="C134" s="228"/>
      <c r="D134" s="220" t="s">
        <v>189</v>
      </c>
      <c r="E134" s="229" t="s">
        <v>19</v>
      </c>
      <c r="F134" s="230" t="s">
        <v>190</v>
      </c>
      <c r="G134" s="228"/>
      <c r="H134" s="229" t="s">
        <v>19</v>
      </c>
      <c r="I134" s="231"/>
      <c r="J134" s="228"/>
      <c r="K134" s="228"/>
      <c r="L134" s="232"/>
      <c r="M134" s="233"/>
      <c r="N134" s="234"/>
      <c r="O134" s="234"/>
      <c r="P134" s="234"/>
      <c r="Q134" s="234"/>
      <c r="R134" s="234"/>
      <c r="S134" s="234"/>
      <c r="T134" s="23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6" t="s">
        <v>189</v>
      </c>
      <c r="AU134" s="236" t="s">
        <v>79</v>
      </c>
      <c r="AV134" s="13" t="s">
        <v>77</v>
      </c>
      <c r="AW134" s="13" t="s">
        <v>31</v>
      </c>
      <c r="AX134" s="13" t="s">
        <v>69</v>
      </c>
      <c r="AY134" s="236" t="s">
        <v>170</v>
      </c>
    </row>
    <row r="135" s="13" customFormat="1">
      <c r="A135" s="13"/>
      <c r="B135" s="227"/>
      <c r="C135" s="228"/>
      <c r="D135" s="220" t="s">
        <v>189</v>
      </c>
      <c r="E135" s="229" t="s">
        <v>19</v>
      </c>
      <c r="F135" s="230" t="s">
        <v>207</v>
      </c>
      <c r="G135" s="228"/>
      <c r="H135" s="229" t="s">
        <v>19</v>
      </c>
      <c r="I135" s="231"/>
      <c r="J135" s="228"/>
      <c r="K135" s="228"/>
      <c r="L135" s="232"/>
      <c r="M135" s="233"/>
      <c r="N135" s="234"/>
      <c r="O135" s="234"/>
      <c r="P135" s="234"/>
      <c r="Q135" s="234"/>
      <c r="R135" s="234"/>
      <c r="S135" s="234"/>
      <c r="T135" s="23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6" t="s">
        <v>189</v>
      </c>
      <c r="AU135" s="236" t="s">
        <v>79</v>
      </c>
      <c r="AV135" s="13" t="s">
        <v>77</v>
      </c>
      <c r="AW135" s="13" t="s">
        <v>31</v>
      </c>
      <c r="AX135" s="13" t="s">
        <v>69</v>
      </c>
      <c r="AY135" s="236" t="s">
        <v>170</v>
      </c>
    </row>
    <row r="136" s="14" customFormat="1">
      <c r="A136" s="14"/>
      <c r="B136" s="237"/>
      <c r="C136" s="238"/>
      <c r="D136" s="220" t="s">
        <v>189</v>
      </c>
      <c r="E136" s="239" t="s">
        <v>19</v>
      </c>
      <c r="F136" s="240" t="s">
        <v>83</v>
      </c>
      <c r="G136" s="238"/>
      <c r="H136" s="241">
        <v>10.731999999999999</v>
      </c>
      <c r="I136" s="242"/>
      <c r="J136" s="238"/>
      <c r="K136" s="238"/>
      <c r="L136" s="243"/>
      <c r="M136" s="244"/>
      <c r="N136" s="245"/>
      <c r="O136" s="245"/>
      <c r="P136" s="245"/>
      <c r="Q136" s="245"/>
      <c r="R136" s="245"/>
      <c r="S136" s="245"/>
      <c r="T136" s="246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7" t="s">
        <v>189</v>
      </c>
      <c r="AU136" s="247" t="s">
        <v>79</v>
      </c>
      <c r="AV136" s="14" t="s">
        <v>79</v>
      </c>
      <c r="AW136" s="14" t="s">
        <v>31</v>
      </c>
      <c r="AX136" s="14" t="s">
        <v>77</v>
      </c>
      <c r="AY136" s="247" t="s">
        <v>170</v>
      </c>
    </row>
    <row r="137" s="2" customFormat="1" ht="37.8" customHeight="1">
      <c r="A137" s="40"/>
      <c r="B137" s="41"/>
      <c r="C137" s="207" t="s">
        <v>208</v>
      </c>
      <c r="D137" s="207" t="s">
        <v>172</v>
      </c>
      <c r="E137" s="208" t="s">
        <v>209</v>
      </c>
      <c r="F137" s="209" t="s">
        <v>210</v>
      </c>
      <c r="G137" s="210" t="s">
        <v>175</v>
      </c>
      <c r="H137" s="211">
        <v>4</v>
      </c>
      <c r="I137" s="212"/>
      <c r="J137" s="213">
        <f>ROUND(I137*H137,2)</f>
        <v>0</v>
      </c>
      <c r="K137" s="209" t="s">
        <v>176</v>
      </c>
      <c r="L137" s="46"/>
      <c r="M137" s="214" t="s">
        <v>19</v>
      </c>
      <c r="N137" s="215" t="s">
        <v>40</v>
      </c>
      <c r="O137" s="86"/>
      <c r="P137" s="216">
        <f>O137*H137</f>
        <v>0</v>
      </c>
      <c r="Q137" s="216">
        <v>0</v>
      </c>
      <c r="R137" s="216">
        <f>Q137*H137</f>
        <v>0</v>
      </c>
      <c r="S137" s="216">
        <v>2.2000000000000002</v>
      </c>
      <c r="T137" s="217">
        <f>S137*H137</f>
        <v>8.8000000000000007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8" t="s">
        <v>177</v>
      </c>
      <c r="AT137" s="218" t="s">
        <v>172</v>
      </c>
      <c r="AU137" s="218" t="s">
        <v>79</v>
      </c>
      <c r="AY137" s="19" t="s">
        <v>170</v>
      </c>
      <c r="BE137" s="219">
        <f>IF(N137="základní",J137,0)</f>
        <v>0</v>
      </c>
      <c r="BF137" s="219">
        <f>IF(N137="snížená",J137,0)</f>
        <v>0</v>
      </c>
      <c r="BG137" s="219">
        <f>IF(N137="zákl. přenesená",J137,0)</f>
        <v>0</v>
      </c>
      <c r="BH137" s="219">
        <f>IF(N137="sníž. přenesená",J137,0)</f>
        <v>0</v>
      </c>
      <c r="BI137" s="219">
        <f>IF(N137="nulová",J137,0)</f>
        <v>0</v>
      </c>
      <c r="BJ137" s="19" t="s">
        <v>77</v>
      </c>
      <c r="BK137" s="219">
        <f>ROUND(I137*H137,2)</f>
        <v>0</v>
      </c>
      <c r="BL137" s="19" t="s">
        <v>177</v>
      </c>
      <c r="BM137" s="218" t="s">
        <v>211</v>
      </c>
    </row>
    <row r="138" s="2" customFormat="1">
      <c r="A138" s="40"/>
      <c r="B138" s="41"/>
      <c r="C138" s="42"/>
      <c r="D138" s="220" t="s">
        <v>179</v>
      </c>
      <c r="E138" s="42"/>
      <c r="F138" s="221" t="s">
        <v>212</v>
      </c>
      <c r="G138" s="42"/>
      <c r="H138" s="42"/>
      <c r="I138" s="222"/>
      <c r="J138" s="42"/>
      <c r="K138" s="42"/>
      <c r="L138" s="46"/>
      <c r="M138" s="223"/>
      <c r="N138" s="224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179</v>
      </c>
      <c r="AU138" s="19" t="s">
        <v>79</v>
      </c>
    </row>
    <row r="139" s="2" customFormat="1">
      <c r="A139" s="40"/>
      <c r="B139" s="41"/>
      <c r="C139" s="42"/>
      <c r="D139" s="225" t="s">
        <v>181</v>
      </c>
      <c r="E139" s="42"/>
      <c r="F139" s="226" t="s">
        <v>213</v>
      </c>
      <c r="G139" s="42"/>
      <c r="H139" s="42"/>
      <c r="I139" s="222"/>
      <c r="J139" s="42"/>
      <c r="K139" s="42"/>
      <c r="L139" s="46"/>
      <c r="M139" s="223"/>
      <c r="N139" s="224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181</v>
      </c>
      <c r="AU139" s="19" t="s">
        <v>79</v>
      </c>
    </row>
    <row r="140" s="2" customFormat="1" ht="24.15" customHeight="1">
      <c r="A140" s="40"/>
      <c r="B140" s="41"/>
      <c r="C140" s="207" t="s">
        <v>192</v>
      </c>
      <c r="D140" s="207" t="s">
        <v>172</v>
      </c>
      <c r="E140" s="208" t="s">
        <v>214</v>
      </c>
      <c r="F140" s="209" t="s">
        <v>215</v>
      </c>
      <c r="G140" s="210" t="s">
        <v>203</v>
      </c>
      <c r="H140" s="211">
        <v>4</v>
      </c>
      <c r="I140" s="212"/>
      <c r="J140" s="213">
        <f>ROUND(I140*H140,2)</f>
        <v>0</v>
      </c>
      <c r="K140" s="209" t="s">
        <v>176</v>
      </c>
      <c r="L140" s="46"/>
      <c r="M140" s="214" t="s">
        <v>19</v>
      </c>
      <c r="N140" s="215" t="s">
        <v>40</v>
      </c>
      <c r="O140" s="86"/>
      <c r="P140" s="216">
        <f>O140*H140</f>
        <v>0</v>
      </c>
      <c r="Q140" s="216">
        <v>0</v>
      </c>
      <c r="R140" s="216">
        <f>Q140*H140</f>
        <v>0</v>
      </c>
      <c r="S140" s="216">
        <v>0.057000000000000002</v>
      </c>
      <c r="T140" s="217">
        <f>S140*H140</f>
        <v>0.22800000000000001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8" t="s">
        <v>177</v>
      </c>
      <c r="AT140" s="218" t="s">
        <v>172</v>
      </c>
      <c r="AU140" s="218" t="s">
        <v>79</v>
      </c>
      <c r="AY140" s="19" t="s">
        <v>170</v>
      </c>
      <c r="BE140" s="219">
        <f>IF(N140="základní",J140,0)</f>
        <v>0</v>
      </c>
      <c r="BF140" s="219">
        <f>IF(N140="snížená",J140,0)</f>
        <v>0</v>
      </c>
      <c r="BG140" s="219">
        <f>IF(N140="zákl. přenesená",J140,0)</f>
        <v>0</v>
      </c>
      <c r="BH140" s="219">
        <f>IF(N140="sníž. přenesená",J140,0)</f>
        <v>0</v>
      </c>
      <c r="BI140" s="219">
        <f>IF(N140="nulová",J140,0)</f>
        <v>0</v>
      </c>
      <c r="BJ140" s="19" t="s">
        <v>77</v>
      </c>
      <c r="BK140" s="219">
        <f>ROUND(I140*H140,2)</f>
        <v>0</v>
      </c>
      <c r="BL140" s="19" t="s">
        <v>177</v>
      </c>
      <c r="BM140" s="218" t="s">
        <v>216</v>
      </c>
    </row>
    <row r="141" s="2" customFormat="1">
      <c r="A141" s="40"/>
      <c r="B141" s="41"/>
      <c r="C141" s="42"/>
      <c r="D141" s="220" t="s">
        <v>179</v>
      </c>
      <c r="E141" s="42"/>
      <c r="F141" s="221" t="s">
        <v>217</v>
      </c>
      <c r="G141" s="42"/>
      <c r="H141" s="42"/>
      <c r="I141" s="222"/>
      <c r="J141" s="42"/>
      <c r="K141" s="42"/>
      <c r="L141" s="46"/>
      <c r="M141" s="223"/>
      <c r="N141" s="224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179</v>
      </c>
      <c r="AU141" s="19" t="s">
        <v>79</v>
      </c>
    </row>
    <row r="142" s="2" customFormat="1">
      <c r="A142" s="40"/>
      <c r="B142" s="41"/>
      <c r="C142" s="42"/>
      <c r="D142" s="225" t="s">
        <v>181</v>
      </c>
      <c r="E142" s="42"/>
      <c r="F142" s="226" t="s">
        <v>218</v>
      </c>
      <c r="G142" s="42"/>
      <c r="H142" s="42"/>
      <c r="I142" s="222"/>
      <c r="J142" s="42"/>
      <c r="K142" s="42"/>
      <c r="L142" s="46"/>
      <c r="M142" s="223"/>
      <c r="N142" s="224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181</v>
      </c>
      <c r="AU142" s="19" t="s">
        <v>79</v>
      </c>
    </row>
    <row r="143" s="12" customFormat="1" ht="22.8" customHeight="1">
      <c r="A143" s="12"/>
      <c r="B143" s="191"/>
      <c r="C143" s="192"/>
      <c r="D143" s="193" t="s">
        <v>68</v>
      </c>
      <c r="E143" s="205" t="s">
        <v>219</v>
      </c>
      <c r="F143" s="205" t="s">
        <v>220</v>
      </c>
      <c r="G143" s="192"/>
      <c r="H143" s="192"/>
      <c r="I143" s="195"/>
      <c r="J143" s="206">
        <f>BK143</f>
        <v>0</v>
      </c>
      <c r="K143" s="192"/>
      <c r="L143" s="197"/>
      <c r="M143" s="198"/>
      <c r="N143" s="199"/>
      <c r="O143" s="199"/>
      <c r="P143" s="200">
        <f>SUM(P144:P155)</f>
        <v>0</v>
      </c>
      <c r="Q143" s="199"/>
      <c r="R143" s="200">
        <f>SUM(R144:R155)</f>
        <v>0</v>
      </c>
      <c r="S143" s="199"/>
      <c r="T143" s="201">
        <f>SUM(T144:T155)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02" t="s">
        <v>77</v>
      </c>
      <c r="AT143" s="203" t="s">
        <v>68</v>
      </c>
      <c r="AU143" s="203" t="s">
        <v>77</v>
      </c>
      <c r="AY143" s="202" t="s">
        <v>170</v>
      </c>
      <c r="BK143" s="204">
        <f>SUM(BK144:BK155)</f>
        <v>0</v>
      </c>
    </row>
    <row r="144" s="2" customFormat="1" ht="24.15" customHeight="1">
      <c r="A144" s="40"/>
      <c r="B144" s="41"/>
      <c r="C144" s="207" t="s">
        <v>221</v>
      </c>
      <c r="D144" s="207" t="s">
        <v>172</v>
      </c>
      <c r="E144" s="208" t="s">
        <v>222</v>
      </c>
      <c r="F144" s="209" t="s">
        <v>223</v>
      </c>
      <c r="G144" s="210" t="s">
        <v>224</v>
      </c>
      <c r="H144" s="211">
        <v>13.362</v>
      </c>
      <c r="I144" s="212"/>
      <c r="J144" s="213">
        <f>ROUND(I144*H144,2)</f>
        <v>0</v>
      </c>
      <c r="K144" s="209" t="s">
        <v>176</v>
      </c>
      <c r="L144" s="46"/>
      <c r="M144" s="214" t="s">
        <v>19</v>
      </c>
      <c r="N144" s="215" t="s">
        <v>40</v>
      </c>
      <c r="O144" s="86"/>
      <c r="P144" s="216">
        <f>O144*H144</f>
        <v>0</v>
      </c>
      <c r="Q144" s="216">
        <v>0</v>
      </c>
      <c r="R144" s="216">
        <f>Q144*H144</f>
        <v>0</v>
      </c>
      <c r="S144" s="216">
        <v>0</v>
      </c>
      <c r="T144" s="217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8" t="s">
        <v>177</v>
      </c>
      <c r="AT144" s="218" t="s">
        <v>172</v>
      </c>
      <c r="AU144" s="218" t="s">
        <v>79</v>
      </c>
      <c r="AY144" s="19" t="s">
        <v>170</v>
      </c>
      <c r="BE144" s="219">
        <f>IF(N144="základní",J144,0)</f>
        <v>0</v>
      </c>
      <c r="BF144" s="219">
        <f>IF(N144="snížená",J144,0)</f>
        <v>0</v>
      </c>
      <c r="BG144" s="219">
        <f>IF(N144="zákl. přenesená",J144,0)</f>
        <v>0</v>
      </c>
      <c r="BH144" s="219">
        <f>IF(N144="sníž. přenesená",J144,0)</f>
        <v>0</v>
      </c>
      <c r="BI144" s="219">
        <f>IF(N144="nulová",J144,0)</f>
        <v>0</v>
      </c>
      <c r="BJ144" s="19" t="s">
        <v>77</v>
      </c>
      <c r="BK144" s="219">
        <f>ROUND(I144*H144,2)</f>
        <v>0</v>
      </c>
      <c r="BL144" s="19" t="s">
        <v>177</v>
      </c>
      <c r="BM144" s="218" t="s">
        <v>225</v>
      </c>
    </row>
    <row r="145" s="2" customFormat="1">
      <c r="A145" s="40"/>
      <c r="B145" s="41"/>
      <c r="C145" s="42"/>
      <c r="D145" s="220" t="s">
        <v>179</v>
      </c>
      <c r="E145" s="42"/>
      <c r="F145" s="221" t="s">
        <v>226</v>
      </c>
      <c r="G145" s="42"/>
      <c r="H145" s="42"/>
      <c r="I145" s="222"/>
      <c r="J145" s="42"/>
      <c r="K145" s="42"/>
      <c r="L145" s="46"/>
      <c r="M145" s="223"/>
      <c r="N145" s="224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179</v>
      </c>
      <c r="AU145" s="19" t="s">
        <v>79</v>
      </c>
    </row>
    <row r="146" s="2" customFormat="1">
      <c r="A146" s="40"/>
      <c r="B146" s="41"/>
      <c r="C146" s="42"/>
      <c r="D146" s="225" t="s">
        <v>181</v>
      </c>
      <c r="E146" s="42"/>
      <c r="F146" s="226" t="s">
        <v>227</v>
      </c>
      <c r="G146" s="42"/>
      <c r="H146" s="42"/>
      <c r="I146" s="222"/>
      <c r="J146" s="42"/>
      <c r="K146" s="42"/>
      <c r="L146" s="46"/>
      <c r="M146" s="223"/>
      <c r="N146" s="224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181</v>
      </c>
      <c r="AU146" s="19" t="s">
        <v>79</v>
      </c>
    </row>
    <row r="147" s="2" customFormat="1" ht="24.15" customHeight="1">
      <c r="A147" s="40"/>
      <c r="B147" s="41"/>
      <c r="C147" s="207" t="s">
        <v>228</v>
      </c>
      <c r="D147" s="207" t="s">
        <v>172</v>
      </c>
      <c r="E147" s="208" t="s">
        <v>229</v>
      </c>
      <c r="F147" s="209" t="s">
        <v>230</v>
      </c>
      <c r="G147" s="210" t="s">
        <v>224</v>
      </c>
      <c r="H147" s="211">
        <v>13.362</v>
      </c>
      <c r="I147" s="212"/>
      <c r="J147" s="213">
        <f>ROUND(I147*H147,2)</f>
        <v>0</v>
      </c>
      <c r="K147" s="209" t="s">
        <v>176</v>
      </c>
      <c r="L147" s="46"/>
      <c r="M147" s="214" t="s">
        <v>19</v>
      </c>
      <c r="N147" s="215" t="s">
        <v>40</v>
      </c>
      <c r="O147" s="86"/>
      <c r="P147" s="216">
        <f>O147*H147</f>
        <v>0</v>
      </c>
      <c r="Q147" s="216">
        <v>0</v>
      </c>
      <c r="R147" s="216">
        <f>Q147*H147</f>
        <v>0</v>
      </c>
      <c r="S147" s="216">
        <v>0</v>
      </c>
      <c r="T147" s="217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8" t="s">
        <v>177</v>
      </c>
      <c r="AT147" s="218" t="s">
        <v>172</v>
      </c>
      <c r="AU147" s="218" t="s">
        <v>79</v>
      </c>
      <c r="AY147" s="19" t="s">
        <v>170</v>
      </c>
      <c r="BE147" s="219">
        <f>IF(N147="základní",J147,0)</f>
        <v>0</v>
      </c>
      <c r="BF147" s="219">
        <f>IF(N147="snížená",J147,0)</f>
        <v>0</v>
      </c>
      <c r="BG147" s="219">
        <f>IF(N147="zákl. přenesená",J147,0)</f>
        <v>0</v>
      </c>
      <c r="BH147" s="219">
        <f>IF(N147="sníž. přenesená",J147,0)</f>
        <v>0</v>
      </c>
      <c r="BI147" s="219">
        <f>IF(N147="nulová",J147,0)</f>
        <v>0</v>
      </c>
      <c r="BJ147" s="19" t="s">
        <v>77</v>
      </c>
      <c r="BK147" s="219">
        <f>ROUND(I147*H147,2)</f>
        <v>0</v>
      </c>
      <c r="BL147" s="19" t="s">
        <v>177</v>
      </c>
      <c r="BM147" s="218" t="s">
        <v>231</v>
      </c>
    </row>
    <row r="148" s="2" customFormat="1">
      <c r="A148" s="40"/>
      <c r="B148" s="41"/>
      <c r="C148" s="42"/>
      <c r="D148" s="220" t="s">
        <v>179</v>
      </c>
      <c r="E148" s="42"/>
      <c r="F148" s="221" t="s">
        <v>232</v>
      </c>
      <c r="G148" s="42"/>
      <c r="H148" s="42"/>
      <c r="I148" s="222"/>
      <c r="J148" s="42"/>
      <c r="K148" s="42"/>
      <c r="L148" s="46"/>
      <c r="M148" s="223"/>
      <c r="N148" s="224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179</v>
      </c>
      <c r="AU148" s="19" t="s">
        <v>79</v>
      </c>
    </row>
    <row r="149" s="2" customFormat="1">
      <c r="A149" s="40"/>
      <c r="B149" s="41"/>
      <c r="C149" s="42"/>
      <c r="D149" s="225" t="s">
        <v>181</v>
      </c>
      <c r="E149" s="42"/>
      <c r="F149" s="226" t="s">
        <v>233</v>
      </c>
      <c r="G149" s="42"/>
      <c r="H149" s="42"/>
      <c r="I149" s="222"/>
      <c r="J149" s="42"/>
      <c r="K149" s="42"/>
      <c r="L149" s="46"/>
      <c r="M149" s="223"/>
      <c r="N149" s="224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181</v>
      </c>
      <c r="AU149" s="19" t="s">
        <v>79</v>
      </c>
    </row>
    <row r="150" s="2" customFormat="1" ht="24.15" customHeight="1">
      <c r="A150" s="40"/>
      <c r="B150" s="41"/>
      <c r="C150" s="207" t="s">
        <v>199</v>
      </c>
      <c r="D150" s="207" t="s">
        <v>172</v>
      </c>
      <c r="E150" s="208" t="s">
        <v>234</v>
      </c>
      <c r="F150" s="209" t="s">
        <v>235</v>
      </c>
      <c r="G150" s="210" t="s">
        <v>224</v>
      </c>
      <c r="H150" s="211">
        <v>13.362</v>
      </c>
      <c r="I150" s="212"/>
      <c r="J150" s="213">
        <f>ROUND(I150*H150,2)</f>
        <v>0</v>
      </c>
      <c r="K150" s="209" t="s">
        <v>176</v>
      </c>
      <c r="L150" s="46"/>
      <c r="M150" s="214" t="s">
        <v>19</v>
      </c>
      <c r="N150" s="215" t="s">
        <v>40</v>
      </c>
      <c r="O150" s="86"/>
      <c r="P150" s="216">
        <f>O150*H150</f>
        <v>0</v>
      </c>
      <c r="Q150" s="216">
        <v>0</v>
      </c>
      <c r="R150" s="216">
        <f>Q150*H150</f>
        <v>0</v>
      </c>
      <c r="S150" s="216">
        <v>0</v>
      </c>
      <c r="T150" s="217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8" t="s">
        <v>177</v>
      </c>
      <c r="AT150" s="218" t="s">
        <v>172</v>
      </c>
      <c r="AU150" s="218" t="s">
        <v>79</v>
      </c>
      <c r="AY150" s="19" t="s">
        <v>170</v>
      </c>
      <c r="BE150" s="219">
        <f>IF(N150="základní",J150,0)</f>
        <v>0</v>
      </c>
      <c r="BF150" s="219">
        <f>IF(N150="snížená",J150,0)</f>
        <v>0</v>
      </c>
      <c r="BG150" s="219">
        <f>IF(N150="zákl. přenesená",J150,0)</f>
        <v>0</v>
      </c>
      <c r="BH150" s="219">
        <f>IF(N150="sníž. přenesená",J150,0)</f>
        <v>0</v>
      </c>
      <c r="BI150" s="219">
        <f>IF(N150="nulová",J150,0)</f>
        <v>0</v>
      </c>
      <c r="BJ150" s="19" t="s">
        <v>77</v>
      </c>
      <c r="BK150" s="219">
        <f>ROUND(I150*H150,2)</f>
        <v>0</v>
      </c>
      <c r="BL150" s="19" t="s">
        <v>177</v>
      </c>
      <c r="BM150" s="218" t="s">
        <v>236</v>
      </c>
    </row>
    <row r="151" s="2" customFormat="1">
      <c r="A151" s="40"/>
      <c r="B151" s="41"/>
      <c r="C151" s="42"/>
      <c r="D151" s="220" t="s">
        <v>179</v>
      </c>
      <c r="E151" s="42"/>
      <c r="F151" s="221" t="s">
        <v>237</v>
      </c>
      <c r="G151" s="42"/>
      <c r="H151" s="42"/>
      <c r="I151" s="222"/>
      <c r="J151" s="42"/>
      <c r="K151" s="42"/>
      <c r="L151" s="46"/>
      <c r="M151" s="223"/>
      <c r="N151" s="224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179</v>
      </c>
      <c r="AU151" s="19" t="s">
        <v>79</v>
      </c>
    </row>
    <row r="152" s="2" customFormat="1">
      <c r="A152" s="40"/>
      <c r="B152" s="41"/>
      <c r="C152" s="42"/>
      <c r="D152" s="225" t="s">
        <v>181</v>
      </c>
      <c r="E152" s="42"/>
      <c r="F152" s="226" t="s">
        <v>238</v>
      </c>
      <c r="G152" s="42"/>
      <c r="H152" s="42"/>
      <c r="I152" s="222"/>
      <c r="J152" s="42"/>
      <c r="K152" s="42"/>
      <c r="L152" s="46"/>
      <c r="M152" s="223"/>
      <c r="N152" s="224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181</v>
      </c>
      <c r="AU152" s="19" t="s">
        <v>79</v>
      </c>
    </row>
    <row r="153" s="2" customFormat="1" ht="33" customHeight="1">
      <c r="A153" s="40"/>
      <c r="B153" s="41"/>
      <c r="C153" s="207" t="s">
        <v>239</v>
      </c>
      <c r="D153" s="207" t="s">
        <v>172</v>
      </c>
      <c r="E153" s="208" t="s">
        <v>240</v>
      </c>
      <c r="F153" s="209" t="s">
        <v>241</v>
      </c>
      <c r="G153" s="210" t="s">
        <v>224</v>
      </c>
      <c r="H153" s="211">
        <v>6.5019999999999998</v>
      </c>
      <c r="I153" s="212"/>
      <c r="J153" s="213">
        <f>ROUND(I153*H153,2)</f>
        <v>0</v>
      </c>
      <c r="K153" s="209" t="s">
        <v>176</v>
      </c>
      <c r="L153" s="46"/>
      <c r="M153" s="214" t="s">
        <v>19</v>
      </c>
      <c r="N153" s="215" t="s">
        <v>40</v>
      </c>
      <c r="O153" s="86"/>
      <c r="P153" s="216">
        <f>O153*H153</f>
        <v>0</v>
      </c>
      <c r="Q153" s="216">
        <v>0</v>
      </c>
      <c r="R153" s="216">
        <f>Q153*H153</f>
        <v>0</v>
      </c>
      <c r="S153" s="216">
        <v>0</v>
      </c>
      <c r="T153" s="217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8" t="s">
        <v>177</v>
      </c>
      <c r="AT153" s="218" t="s">
        <v>172</v>
      </c>
      <c r="AU153" s="218" t="s">
        <v>79</v>
      </c>
      <c r="AY153" s="19" t="s">
        <v>170</v>
      </c>
      <c r="BE153" s="219">
        <f>IF(N153="základní",J153,0)</f>
        <v>0</v>
      </c>
      <c r="BF153" s="219">
        <f>IF(N153="snížená",J153,0)</f>
        <v>0</v>
      </c>
      <c r="BG153" s="219">
        <f>IF(N153="zákl. přenesená",J153,0)</f>
        <v>0</v>
      </c>
      <c r="BH153" s="219">
        <f>IF(N153="sníž. přenesená",J153,0)</f>
        <v>0</v>
      </c>
      <c r="BI153" s="219">
        <f>IF(N153="nulová",J153,0)</f>
        <v>0</v>
      </c>
      <c r="BJ153" s="19" t="s">
        <v>77</v>
      </c>
      <c r="BK153" s="219">
        <f>ROUND(I153*H153,2)</f>
        <v>0</v>
      </c>
      <c r="BL153" s="19" t="s">
        <v>177</v>
      </c>
      <c r="BM153" s="218" t="s">
        <v>242</v>
      </c>
    </row>
    <row r="154" s="2" customFormat="1">
      <c r="A154" s="40"/>
      <c r="B154" s="41"/>
      <c r="C154" s="42"/>
      <c r="D154" s="220" t="s">
        <v>179</v>
      </c>
      <c r="E154" s="42"/>
      <c r="F154" s="221" t="s">
        <v>243</v>
      </c>
      <c r="G154" s="42"/>
      <c r="H154" s="42"/>
      <c r="I154" s="222"/>
      <c r="J154" s="42"/>
      <c r="K154" s="42"/>
      <c r="L154" s="46"/>
      <c r="M154" s="223"/>
      <c r="N154" s="224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179</v>
      </c>
      <c r="AU154" s="19" t="s">
        <v>79</v>
      </c>
    </row>
    <row r="155" s="2" customFormat="1">
      <c r="A155" s="40"/>
      <c r="B155" s="41"/>
      <c r="C155" s="42"/>
      <c r="D155" s="225" t="s">
        <v>181</v>
      </c>
      <c r="E155" s="42"/>
      <c r="F155" s="226" t="s">
        <v>244</v>
      </c>
      <c r="G155" s="42"/>
      <c r="H155" s="42"/>
      <c r="I155" s="222"/>
      <c r="J155" s="42"/>
      <c r="K155" s="42"/>
      <c r="L155" s="46"/>
      <c r="M155" s="223"/>
      <c r="N155" s="224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181</v>
      </c>
      <c r="AU155" s="19" t="s">
        <v>79</v>
      </c>
    </row>
    <row r="156" s="12" customFormat="1" ht="25.92" customHeight="1">
      <c r="A156" s="12"/>
      <c r="B156" s="191"/>
      <c r="C156" s="192"/>
      <c r="D156" s="193" t="s">
        <v>68</v>
      </c>
      <c r="E156" s="194" t="s">
        <v>245</v>
      </c>
      <c r="F156" s="194" t="s">
        <v>246</v>
      </c>
      <c r="G156" s="192"/>
      <c r="H156" s="192"/>
      <c r="I156" s="195"/>
      <c r="J156" s="196">
        <f>BK156</f>
        <v>0</v>
      </c>
      <c r="K156" s="192"/>
      <c r="L156" s="197"/>
      <c r="M156" s="198"/>
      <c r="N156" s="199"/>
      <c r="O156" s="199"/>
      <c r="P156" s="200">
        <f>P157+P161+P211+P239+P247+P299+P309+P315+P323+P327+P337+P383+P397+P416+P430+P437+P467+P480+P490+P530</f>
        <v>0</v>
      </c>
      <c r="Q156" s="199"/>
      <c r="R156" s="200">
        <f>R157+R161+R211+R239+R247+R299+R309+R315+R323+R327+R337+R383+R397+R416+R430+R437+R467+R480+R490+R530</f>
        <v>9.5148414199999998</v>
      </c>
      <c r="S156" s="199"/>
      <c r="T156" s="201">
        <f>T157+T161+T211+T239+T247+T299+T309+T315+T323+T327+T337+T383+T397+T416+T430+T437+T467+T480+T490+T530</f>
        <v>2.1013685899999999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02" t="s">
        <v>79</v>
      </c>
      <c r="AT156" s="203" t="s">
        <v>68</v>
      </c>
      <c r="AU156" s="203" t="s">
        <v>69</v>
      </c>
      <c r="AY156" s="202" t="s">
        <v>170</v>
      </c>
      <c r="BK156" s="204">
        <f>BK157+BK161+BK211+BK239+BK247+BK299+BK309+BK315+BK323+BK327+BK337+BK383+BK397+BK416+BK430+BK437+BK467+BK480+BK490+BK530</f>
        <v>0</v>
      </c>
    </row>
    <row r="157" s="12" customFormat="1" ht="22.8" customHeight="1">
      <c r="A157" s="12"/>
      <c r="B157" s="191"/>
      <c r="C157" s="192"/>
      <c r="D157" s="193" t="s">
        <v>68</v>
      </c>
      <c r="E157" s="205" t="s">
        <v>247</v>
      </c>
      <c r="F157" s="205" t="s">
        <v>248</v>
      </c>
      <c r="G157" s="192"/>
      <c r="H157" s="192"/>
      <c r="I157" s="195"/>
      <c r="J157" s="206">
        <f>BK157</f>
        <v>0</v>
      </c>
      <c r="K157" s="192"/>
      <c r="L157" s="197"/>
      <c r="M157" s="198"/>
      <c r="N157" s="199"/>
      <c r="O157" s="199"/>
      <c r="P157" s="200">
        <f>SUM(P158:P160)</f>
        <v>0</v>
      </c>
      <c r="Q157" s="199"/>
      <c r="R157" s="200">
        <f>SUM(R158:R160)</f>
        <v>0.002</v>
      </c>
      <c r="S157" s="199"/>
      <c r="T157" s="201">
        <f>SUM(T158:T160)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02" t="s">
        <v>79</v>
      </c>
      <c r="AT157" s="203" t="s">
        <v>68</v>
      </c>
      <c r="AU157" s="203" t="s">
        <v>77</v>
      </c>
      <c r="AY157" s="202" t="s">
        <v>170</v>
      </c>
      <c r="BK157" s="204">
        <f>SUM(BK158:BK160)</f>
        <v>0</v>
      </c>
    </row>
    <row r="158" s="2" customFormat="1" ht="33" customHeight="1">
      <c r="A158" s="40"/>
      <c r="B158" s="41"/>
      <c r="C158" s="207" t="s">
        <v>249</v>
      </c>
      <c r="D158" s="207" t="s">
        <v>172</v>
      </c>
      <c r="E158" s="208" t="s">
        <v>250</v>
      </c>
      <c r="F158" s="209" t="s">
        <v>251</v>
      </c>
      <c r="G158" s="210" t="s">
        <v>203</v>
      </c>
      <c r="H158" s="211">
        <v>4</v>
      </c>
      <c r="I158" s="212"/>
      <c r="J158" s="213">
        <f>ROUND(I158*H158,2)</f>
        <v>0</v>
      </c>
      <c r="K158" s="209" t="s">
        <v>176</v>
      </c>
      <c r="L158" s="46"/>
      <c r="M158" s="214" t="s">
        <v>19</v>
      </c>
      <c r="N158" s="215" t="s">
        <v>40</v>
      </c>
      <c r="O158" s="86"/>
      <c r="P158" s="216">
        <f>O158*H158</f>
        <v>0</v>
      </c>
      <c r="Q158" s="216">
        <v>0.00050000000000000001</v>
      </c>
      <c r="R158" s="216">
        <f>Q158*H158</f>
        <v>0.002</v>
      </c>
      <c r="S158" s="216">
        <v>0</v>
      </c>
      <c r="T158" s="217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8" t="s">
        <v>252</v>
      </c>
      <c r="AT158" s="218" t="s">
        <v>172</v>
      </c>
      <c r="AU158" s="218" t="s">
        <v>79</v>
      </c>
      <c r="AY158" s="19" t="s">
        <v>170</v>
      </c>
      <c r="BE158" s="219">
        <f>IF(N158="základní",J158,0)</f>
        <v>0</v>
      </c>
      <c r="BF158" s="219">
        <f>IF(N158="snížená",J158,0)</f>
        <v>0</v>
      </c>
      <c r="BG158" s="219">
        <f>IF(N158="zákl. přenesená",J158,0)</f>
        <v>0</v>
      </c>
      <c r="BH158" s="219">
        <f>IF(N158="sníž. přenesená",J158,0)</f>
        <v>0</v>
      </c>
      <c r="BI158" s="219">
        <f>IF(N158="nulová",J158,0)</f>
        <v>0</v>
      </c>
      <c r="BJ158" s="19" t="s">
        <v>77</v>
      </c>
      <c r="BK158" s="219">
        <f>ROUND(I158*H158,2)</f>
        <v>0</v>
      </c>
      <c r="BL158" s="19" t="s">
        <v>252</v>
      </c>
      <c r="BM158" s="218" t="s">
        <v>253</v>
      </c>
    </row>
    <row r="159" s="2" customFormat="1">
      <c r="A159" s="40"/>
      <c r="B159" s="41"/>
      <c r="C159" s="42"/>
      <c r="D159" s="220" t="s">
        <v>179</v>
      </c>
      <c r="E159" s="42"/>
      <c r="F159" s="221" t="s">
        <v>254</v>
      </c>
      <c r="G159" s="42"/>
      <c r="H159" s="42"/>
      <c r="I159" s="222"/>
      <c r="J159" s="42"/>
      <c r="K159" s="42"/>
      <c r="L159" s="46"/>
      <c r="M159" s="223"/>
      <c r="N159" s="224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179</v>
      </c>
      <c r="AU159" s="19" t="s">
        <v>79</v>
      </c>
    </row>
    <row r="160" s="2" customFormat="1">
      <c r="A160" s="40"/>
      <c r="B160" s="41"/>
      <c r="C160" s="42"/>
      <c r="D160" s="225" t="s">
        <v>181</v>
      </c>
      <c r="E160" s="42"/>
      <c r="F160" s="226" t="s">
        <v>255</v>
      </c>
      <c r="G160" s="42"/>
      <c r="H160" s="42"/>
      <c r="I160" s="222"/>
      <c r="J160" s="42"/>
      <c r="K160" s="42"/>
      <c r="L160" s="46"/>
      <c r="M160" s="223"/>
      <c r="N160" s="224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181</v>
      </c>
      <c r="AU160" s="19" t="s">
        <v>79</v>
      </c>
    </row>
    <row r="161" s="12" customFormat="1" ht="22.8" customHeight="1">
      <c r="A161" s="12"/>
      <c r="B161" s="191"/>
      <c r="C161" s="192"/>
      <c r="D161" s="193" t="s">
        <v>68</v>
      </c>
      <c r="E161" s="205" t="s">
        <v>256</v>
      </c>
      <c r="F161" s="205" t="s">
        <v>257</v>
      </c>
      <c r="G161" s="192"/>
      <c r="H161" s="192"/>
      <c r="I161" s="195"/>
      <c r="J161" s="206">
        <f>BK161</f>
        <v>0</v>
      </c>
      <c r="K161" s="192"/>
      <c r="L161" s="197"/>
      <c r="M161" s="198"/>
      <c r="N161" s="199"/>
      <c r="O161" s="199"/>
      <c r="P161" s="200">
        <f>SUM(P162:P210)</f>
        <v>0</v>
      </c>
      <c r="Q161" s="199"/>
      <c r="R161" s="200">
        <f>SUM(R162:R210)</f>
        <v>0.029929999999999998</v>
      </c>
      <c r="S161" s="199"/>
      <c r="T161" s="201">
        <f>SUM(T162:T210)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02" t="s">
        <v>79</v>
      </c>
      <c r="AT161" s="203" t="s">
        <v>68</v>
      </c>
      <c r="AU161" s="203" t="s">
        <v>77</v>
      </c>
      <c r="AY161" s="202" t="s">
        <v>170</v>
      </c>
      <c r="BK161" s="204">
        <f>SUM(BK162:BK210)</f>
        <v>0</v>
      </c>
    </row>
    <row r="162" s="2" customFormat="1" ht="21.75" customHeight="1">
      <c r="A162" s="40"/>
      <c r="B162" s="41"/>
      <c r="C162" s="207" t="s">
        <v>8</v>
      </c>
      <c r="D162" s="207" t="s">
        <v>172</v>
      </c>
      <c r="E162" s="208" t="s">
        <v>258</v>
      </c>
      <c r="F162" s="209" t="s">
        <v>259</v>
      </c>
      <c r="G162" s="210" t="s">
        <v>260</v>
      </c>
      <c r="H162" s="211">
        <v>6</v>
      </c>
      <c r="I162" s="212"/>
      <c r="J162" s="213">
        <f>ROUND(I162*H162,2)</f>
        <v>0</v>
      </c>
      <c r="K162" s="209" t="s">
        <v>176</v>
      </c>
      <c r="L162" s="46"/>
      <c r="M162" s="214" t="s">
        <v>19</v>
      </c>
      <c r="N162" s="215" t="s">
        <v>40</v>
      </c>
      <c r="O162" s="86"/>
      <c r="P162" s="216">
        <f>O162*H162</f>
        <v>0</v>
      </c>
      <c r="Q162" s="216">
        <v>0.0014400000000000001</v>
      </c>
      <c r="R162" s="216">
        <f>Q162*H162</f>
        <v>0.0086400000000000001</v>
      </c>
      <c r="S162" s="216">
        <v>0</v>
      </c>
      <c r="T162" s="217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8" t="s">
        <v>177</v>
      </c>
      <c r="AT162" s="218" t="s">
        <v>172</v>
      </c>
      <c r="AU162" s="218" t="s">
        <v>79</v>
      </c>
      <c r="AY162" s="19" t="s">
        <v>170</v>
      </c>
      <c r="BE162" s="219">
        <f>IF(N162="základní",J162,0)</f>
        <v>0</v>
      </c>
      <c r="BF162" s="219">
        <f>IF(N162="snížená",J162,0)</f>
        <v>0</v>
      </c>
      <c r="BG162" s="219">
        <f>IF(N162="zákl. přenesená",J162,0)</f>
        <v>0</v>
      </c>
      <c r="BH162" s="219">
        <f>IF(N162="sníž. přenesená",J162,0)</f>
        <v>0</v>
      </c>
      <c r="BI162" s="219">
        <f>IF(N162="nulová",J162,0)</f>
        <v>0</v>
      </c>
      <c r="BJ162" s="19" t="s">
        <v>77</v>
      </c>
      <c r="BK162" s="219">
        <f>ROUND(I162*H162,2)</f>
        <v>0</v>
      </c>
      <c r="BL162" s="19" t="s">
        <v>177</v>
      </c>
      <c r="BM162" s="218" t="s">
        <v>261</v>
      </c>
    </row>
    <row r="163" s="2" customFormat="1">
      <c r="A163" s="40"/>
      <c r="B163" s="41"/>
      <c r="C163" s="42"/>
      <c r="D163" s="220" t="s">
        <v>179</v>
      </c>
      <c r="E163" s="42"/>
      <c r="F163" s="221" t="s">
        <v>262</v>
      </c>
      <c r="G163" s="42"/>
      <c r="H163" s="42"/>
      <c r="I163" s="222"/>
      <c r="J163" s="42"/>
      <c r="K163" s="42"/>
      <c r="L163" s="46"/>
      <c r="M163" s="223"/>
      <c r="N163" s="224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179</v>
      </c>
      <c r="AU163" s="19" t="s">
        <v>79</v>
      </c>
    </row>
    <row r="164" s="2" customFormat="1">
      <c r="A164" s="40"/>
      <c r="B164" s="41"/>
      <c r="C164" s="42"/>
      <c r="D164" s="225" t="s">
        <v>181</v>
      </c>
      <c r="E164" s="42"/>
      <c r="F164" s="226" t="s">
        <v>263</v>
      </c>
      <c r="G164" s="42"/>
      <c r="H164" s="42"/>
      <c r="I164" s="222"/>
      <c r="J164" s="42"/>
      <c r="K164" s="42"/>
      <c r="L164" s="46"/>
      <c r="M164" s="223"/>
      <c r="N164" s="224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181</v>
      </c>
      <c r="AU164" s="19" t="s">
        <v>79</v>
      </c>
    </row>
    <row r="165" s="2" customFormat="1" ht="16.5" customHeight="1">
      <c r="A165" s="40"/>
      <c r="B165" s="41"/>
      <c r="C165" s="248" t="s">
        <v>264</v>
      </c>
      <c r="D165" s="248" t="s">
        <v>265</v>
      </c>
      <c r="E165" s="249" t="s">
        <v>266</v>
      </c>
      <c r="F165" s="250" t="s">
        <v>267</v>
      </c>
      <c r="G165" s="251" t="s">
        <v>268</v>
      </c>
      <c r="H165" s="252">
        <v>7</v>
      </c>
      <c r="I165" s="253"/>
      <c r="J165" s="254">
        <f>ROUND(I165*H165,2)</f>
        <v>0</v>
      </c>
      <c r="K165" s="250" t="s">
        <v>176</v>
      </c>
      <c r="L165" s="255"/>
      <c r="M165" s="256" t="s">
        <v>19</v>
      </c>
      <c r="N165" s="257" t="s">
        <v>40</v>
      </c>
      <c r="O165" s="86"/>
      <c r="P165" s="216">
        <f>O165*H165</f>
        <v>0</v>
      </c>
      <c r="Q165" s="216">
        <v>0.00027999999999999998</v>
      </c>
      <c r="R165" s="216">
        <f>Q165*H165</f>
        <v>0.0019599999999999999</v>
      </c>
      <c r="S165" s="216">
        <v>0</v>
      </c>
      <c r="T165" s="217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8" t="s">
        <v>228</v>
      </c>
      <c r="AT165" s="218" t="s">
        <v>265</v>
      </c>
      <c r="AU165" s="218" t="s">
        <v>79</v>
      </c>
      <c r="AY165" s="19" t="s">
        <v>170</v>
      </c>
      <c r="BE165" s="219">
        <f>IF(N165="základní",J165,0)</f>
        <v>0</v>
      </c>
      <c r="BF165" s="219">
        <f>IF(N165="snížená",J165,0)</f>
        <v>0</v>
      </c>
      <c r="BG165" s="219">
        <f>IF(N165="zákl. přenesená",J165,0)</f>
        <v>0</v>
      </c>
      <c r="BH165" s="219">
        <f>IF(N165="sníž. přenesená",J165,0)</f>
        <v>0</v>
      </c>
      <c r="BI165" s="219">
        <f>IF(N165="nulová",J165,0)</f>
        <v>0</v>
      </c>
      <c r="BJ165" s="19" t="s">
        <v>77</v>
      </c>
      <c r="BK165" s="219">
        <f>ROUND(I165*H165,2)</f>
        <v>0</v>
      </c>
      <c r="BL165" s="19" t="s">
        <v>177</v>
      </c>
      <c r="BM165" s="218" t="s">
        <v>269</v>
      </c>
    </row>
    <row r="166" s="2" customFormat="1">
      <c r="A166" s="40"/>
      <c r="B166" s="41"/>
      <c r="C166" s="42"/>
      <c r="D166" s="220" t="s">
        <v>179</v>
      </c>
      <c r="E166" s="42"/>
      <c r="F166" s="221" t="s">
        <v>267</v>
      </c>
      <c r="G166" s="42"/>
      <c r="H166" s="42"/>
      <c r="I166" s="222"/>
      <c r="J166" s="42"/>
      <c r="K166" s="42"/>
      <c r="L166" s="46"/>
      <c r="M166" s="223"/>
      <c r="N166" s="224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179</v>
      </c>
      <c r="AU166" s="19" t="s">
        <v>79</v>
      </c>
    </row>
    <row r="167" s="2" customFormat="1" ht="16.5" customHeight="1">
      <c r="A167" s="40"/>
      <c r="B167" s="41"/>
      <c r="C167" s="248" t="s">
        <v>270</v>
      </c>
      <c r="D167" s="248" t="s">
        <v>265</v>
      </c>
      <c r="E167" s="249" t="s">
        <v>271</v>
      </c>
      <c r="F167" s="250" t="s">
        <v>272</v>
      </c>
      <c r="G167" s="251" t="s">
        <v>268</v>
      </c>
      <c r="H167" s="252">
        <v>3</v>
      </c>
      <c r="I167" s="253"/>
      <c r="J167" s="254">
        <f>ROUND(I167*H167,2)</f>
        <v>0</v>
      </c>
      <c r="K167" s="250" t="s">
        <v>176</v>
      </c>
      <c r="L167" s="255"/>
      <c r="M167" s="256" t="s">
        <v>19</v>
      </c>
      <c r="N167" s="257" t="s">
        <v>40</v>
      </c>
      <c r="O167" s="86"/>
      <c r="P167" s="216">
        <f>O167*H167</f>
        <v>0</v>
      </c>
      <c r="Q167" s="216">
        <v>0.00025999999999999998</v>
      </c>
      <c r="R167" s="216">
        <f>Q167*H167</f>
        <v>0.00077999999999999988</v>
      </c>
      <c r="S167" s="216">
        <v>0</v>
      </c>
      <c r="T167" s="217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8" t="s">
        <v>228</v>
      </c>
      <c r="AT167" s="218" t="s">
        <v>265</v>
      </c>
      <c r="AU167" s="218" t="s">
        <v>79</v>
      </c>
      <c r="AY167" s="19" t="s">
        <v>170</v>
      </c>
      <c r="BE167" s="219">
        <f>IF(N167="základní",J167,0)</f>
        <v>0</v>
      </c>
      <c r="BF167" s="219">
        <f>IF(N167="snížená",J167,0)</f>
        <v>0</v>
      </c>
      <c r="BG167" s="219">
        <f>IF(N167="zákl. přenesená",J167,0)</f>
        <v>0</v>
      </c>
      <c r="BH167" s="219">
        <f>IF(N167="sníž. přenesená",J167,0)</f>
        <v>0</v>
      </c>
      <c r="BI167" s="219">
        <f>IF(N167="nulová",J167,0)</f>
        <v>0</v>
      </c>
      <c r="BJ167" s="19" t="s">
        <v>77</v>
      </c>
      <c r="BK167" s="219">
        <f>ROUND(I167*H167,2)</f>
        <v>0</v>
      </c>
      <c r="BL167" s="19" t="s">
        <v>177</v>
      </c>
      <c r="BM167" s="218" t="s">
        <v>273</v>
      </c>
    </row>
    <row r="168" s="2" customFormat="1">
      <c r="A168" s="40"/>
      <c r="B168" s="41"/>
      <c r="C168" s="42"/>
      <c r="D168" s="220" t="s">
        <v>179</v>
      </c>
      <c r="E168" s="42"/>
      <c r="F168" s="221" t="s">
        <v>272</v>
      </c>
      <c r="G168" s="42"/>
      <c r="H168" s="42"/>
      <c r="I168" s="222"/>
      <c r="J168" s="42"/>
      <c r="K168" s="42"/>
      <c r="L168" s="46"/>
      <c r="M168" s="223"/>
      <c r="N168" s="224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179</v>
      </c>
      <c r="AU168" s="19" t="s">
        <v>79</v>
      </c>
    </row>
    <row r="169" s="2" customFormat="1" ht="16.5" customHeight="1">
      <c r="A169" s="40"/>
      <c r="B169" s="41"/>
      <c r="C169" s="248" t="s">
        <v>274</v>
      </c>
      <c r="D169" s="248" t="s">
        <v>265</v>
      </c>
      <c r="E169" s="249" t="s">
        <v>275</v>
      </c>
      <c r="F169" s="250" t="s">
        <v>276</v>
      </c>
      <c r="G169" s="251" t="s">
        <v>268</v>
      </c>
      <c r="H169" s="252">
        <v>2</v>
      </c>
      <c r="I169" s="253"/>
      <c r="J169" s="254">
        <f>ROUND(I169*H169,2)</f>
        <v>0</v>
      </c>
      <c r="K169" s="250" t="s">
        <v>176</v>
      </c>
      <c r="L169" s="255"/>
      <c r="M169" s="256" t="s">
        <v>19</v>
      </c>
      <c r="N169" s="257" t="s">
        <v>40</v>
      </c>
      <c r="O169" s="86"/>
      <c r="P169" s="216">
        <f>O169*H169</f>
        <v>0</v>
      </c>
      <c r="Q169" s="216">
        <v>0.00022000000000000001</v>
      </c>
      <c r="R169" s="216">
        <f>Q169*H169</f>
        <v>0.00044000000000000002</v>
      </c>
      <c r="S169" s="216">
        <v>0</v>
      </c>
      <c r="T169" s="217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8" t="s">
        <v>228</v>
      </c>
      <c r="AT169" s="218" t="s">
        <v>265</v>
      </c>
      <c r="AU169" s="218" t="s">
        <v>79</v>
      </c>
      <c r="AY169" s="19" t="s">
        <v>170</v>
      </c>
      <c r="BE169" s="219">
        <f>IF(N169="základní",J169,0)</f>
        <v>0</v>
      </c>
      <c r="BF169" s="219">
        <f>IF(N169="snížená",J169,0)</f>
        <v>0</v>
      </c>
      <c r="BG169" s="219">
        <f>IF(N169="zákl. přenesená",J169,0)</f>
        <v>0</v>
      </c>
      <c r="BH169" s="219">
        <f>IF(N169="sníž. přenesená",J169,0)</f>
        <v>0</v>
      </c>
      <c r="BI169" s="219">
        <f>IF(N169="nulová",J169,0)</f>
        <v>0</v>
      </c>
      <c r="BJ169" s="19" t="s">
        <v>77</v>
      </c>
      <c r="BK169" s="219">
        <f>ROUND(I169*H169,2)</f>
        <v>0</v>
      </c>
      <c r="BL169" s="19" t="s">
        <v>177</v>
      </c>
      <c r="BM169" s="218" t="s">
        <v>277</v>
      </c>
    </row>
    <row r="170" s="2" customFormat="1">
      <c r="A170" s="40"/>
      <c r="B170" s="41"/>
      <c r="C170" s="42"/>
      <c r="D170" s="220" t="s">
        <v>179</v>
      </c>
      <c r="E170" s="42"/>
      <c r="F170" s="221" t="s">
        <v>276</v>
      </c>
      <c r="G170" s="42"/>
      <c r="H170" s="42"/>
      <c r="I170" s="222"/>
      <c r="J170" s="42"/>
      <c r="K170" s="42"/>
      <c r="L170" s="46"/>
      <c r="M170" s="223"/>
      <c r="N170" s="224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179</v>
      </c>
      <c r="AU170" s="19" t="s">
        <v>79</v>
      </c>
    </row>
    <row r="171" s="2" customFormat="1" ht="24.15" customHeight="1">
      <c r="A171" s="40"/>
      <c r="B171" s="41"/>
      <c r="C171" s="248" t="s">
        <v>252</v>
      </c>
      <c r="D171" s="248" t="s">
        <v>265</v>
      </c>
      <c r="E171" s="249" t="s">
        <v>278</v>
      </c>
      <c r="F171" s="250" t="s">
        <v>279</v>
      </c>
      <c r="G171" s="251" t="s">
        <v>268</v>
      </c>
      <c r="H171" s="252">
        <v>3</v>
      </c>
      <c r="I171" s="253"/>
      <c r="J171" s="254">
        <f>ROUND(I171*H171,2)</f>
        <v>0</v>
      </c>
      <c r="K171" s="250" t="s">
        <v>176</v>
      </c>
      <c r="L171" s="255"/>
      <c r="M171" s="256" t="s">
        <v>19</v>
      </c>
      <c r="N171" s="257" t="s">
        <v>40</v>
      </c>
      <c r="O171" s="86"/>
      <c r="P171" s="216">
        <f>O171*H171</f>
        <v>0</v>
      </c>
      <c r="Q171" s="216">
        <v>0.00080000000000000004</v>
      </c>
      <c r="R171" s="216">
        <f>Q171*H171</f>
        <v>0.0024000000000000002</v>
      </c>
      <c r="S171" s="216">
        <v>0</v>
      </c>
      <c r="T171" s="217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8" t="s">
        <v>228</v>
      </c>
      <c r="AT171" s="218" t="s">
        <v>265</v>
      </c>
      <c r="AU171" s="218" t="s">
        <v>79</v>
      </c>
      <c r="AY171" s="19" t="s">
        <v>170</v>
      </c>
      <c r="BE171" s="219">
        <f>IF(N171="základní",J171,0)</f>
        <v>0</v>
      </c>
      <c r="BF171" s="219">
        <f>IF(N171="snížená",J171,0)</f>
        <v>0</v>
      </c>
      <c r="BG171" s="219">
        <f>IF(N171="zákl. přenesená",J171,0)</f>
        <v>0</v>
      </c>
      <c r="BH171" s="219">
        <f>IF(N171="sníž. přenesená",J171,0)</f>
        <v>0</v>
      </c>
      <c r="BI171" s="219">
        <f>IF(N171="nulová",J171,0)</f>
        <v>0</v>
      </c>
      <c r="BJ171" s="19" t="s">
        <v>77</v>
      </c>
      <c r="BK171" s="219">
        <f>ROUND(I171*H171,2)</f>
        <v>0</v>
      </c>
      <c r="BL171" s="19" t="s">
        <v>177</v>
      </c>
      <c r="BM171" s="218" t="s">
        <v>280</v>
      </c>
    </row>
    <row r="172" s="2" customFormat="1">
      <c r="A172" s="40"/>
      <c r="B172" s="41"/>
      <c r="C172" s="42"/>
      <c r="D172" s="220" t="s">
        <v>179</v>
      </c>
      <c r="E172" s="42"/>
      <c r="F172" s="221" t="s">
        <v>279</v>
      </c>
      <c r="G172" s="42"/>
      <c r="H172" s="42"/>
      <c r="I172" s="222"/>
      <c r="J172" s="42"/>
      <c r="K172" s="42"/>
      <c r="L172" s="46"/>
      <c r="M172" s="223"/>
      <c r="N172" s="224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179</v>
      </c>
      <c r="AU172" s="19" t="s">
        <v>79</v>
      </c>
    </row>
    <row r="173" s="2" customFormat="1" ht="16.5" customHeight="1">
      <c r="A173" s="40"/>
      <c r="B173" s="41"/>
      <c r="C173" s="248" t="s">
        <v>281</v>
      </c>
      <c r="D173" s="248" t="s">
        <v>265</v>
      </c>
      <c r="E173" s="249" t="s">
        <v>282</v>
      </c>
      <c r="F173" s="250" t="s">
        <v>283</v>
      </c>
      <c r="G173" s="251" t="s">
        <v>268</v>
      </c>
      <c r="H173" s="252">
        <v>1</v>
      </c>
      <c r="I173" s="253"/>
      <c r="J173" s="254">
        <f>ROUND(I173*H173,2)</f>
        <v>0</v>
      </c>
      <c r="K173" s="250" t="s">
        <v>176</v>
      </c>
      <c r="L173" s="255"/>
      <c r="M173" s="256" t="s">
        <v>19</v>
      </c>
      <c r="N173" s="257" t="s">
        <v>40</v>
      </c>
      <c r="O173" s="86"/>
      <c r="P173" s="216">
        <f>O173*H173</f>
        <v>0</v>
      </c>
      <c r="Q173" s="216">
        <v>0.00012</v>
      </c>
      <c r="R173" s="216">
        <f>Q173*H173</f>
        <v>0.00012</v>
      </c>
      <c r="S173" s="216">
        <v>0</v>
      </c>
      <c r="T173" s="217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8" t="s">
        <v>228</v>
      </c>
      <c r="AT173" s="218" t="s">
        <v>265</v>
      </c>
      <c r="AU173" s="218" t="s">
        <v>79</v>
      </c>
      <c r="AY173" s="19" t="s">
        <v>170</v>
      </c>
      <c r="BE173" s="219">
        <f>IF(N173="základní",J173,0)</f>
        <v>0</v>
      </c>
      <c r="BF173" s="219">
        <f>IF(N173="snížená",J173,0)</f>
        <v>0</v>
      </c>
      <c r="BG173" s="219">
        <f>IF(N173="zákl. přenesená",J173,0)</f>
        <v>0</v>
      </c>
      <c r="BH173" s="219">
        <f>IF(N173="sníž. přenesená",J173,0)</f>
        <v>0</v>
      </c>
      <c r="BI173" s="219">
        <f>IF(N173="nulová",J173,0)</f>
        <v>0</v>
      </c>
      <c r="BJ173" s="19" t="s">
        <v>77</v>
      </c>
      <c r="BK173" s="219">
        <f>ROUND(I173*H173,2)</f>
        <v>0</v>
      </c>
      <c r="BL173" s="19" t="s">
        <v>177</v>
      </c>
      <c r="BM173" s="218" t="s">
        <v>284</v>
      </c>
    </row>
    <row r="174" s="2" customFormat="1">
      <c r="A174" s="40"/>
      <c r="B174" s="41"/>
      <c r="C174" s="42"/>
      <c r="D174" s="220" t="s">
        <v>179</v>
      </c>
      <c r="E174" s="42"/>
      <c r="F174" s="221" t="s">
        <v>283</v>
      </c>
      <c r="G174" s="42"/>
      <c r="H174" s="42"/>
      <c r="I174" s="222"/>
      <c r="J174" s="42"/>
      <c r="K174" s="42"/>
      <c r="L174" s="46"/>
      <c r="M174" s="223"/>
      <c r="N174" s="224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179</v>
      </c>
      <c r="AU174" s="19" t="s">
        <v>79</v>
      </c>
    </row>
    <row r="175" s="2" customFormat="1" ht="16.5" customHeight="1">
      <c r="A175" s="40"/>
      <c r="B175" s="41"/>
      <c r="C175" s="248" t="s">
        <v>285</v>
      </c>
      <c r="D175" s="248" t="s">
        <v>265</v>
      </c>
      <c r="E175" s="249" t="s">
        <v>286</v>
      </c>
      <c r="F175" s="250" t="s">
        <v>287</v>
      </c>
      <c r="G175" s="251" t="s">
        <v>268</v>
      </c>
      <c r="H175" s="252">
        <v>1</v>
      </c>
      <c r="I175" s="253"/>
      <c r="J175" s="254">
        <f>ROUND(I175*H175,2)</f>
        <v>0</v>
      </c>
      <c r="K175" s="250" t="s">
        <v>19</v>
      </c>
      <c r="L175" s="255"/>
      <c r="M175" s="256" t="s">
        <v>19</v>
      </c>
      <c r="N175" s="257" t="s">
        <v>40</v>
      </c>
      <c r="O175" s="86"/>
      <c r="P175" s="216">
        <f>O175*H175</f>
        <v>0</v>
      </c>
      <c r="Q175" s="216">
        <v>0.00012</v>
      </c>
      <c r="R175" s="216">
        <f>Q175*H175</f>
        <v>0.00012</v>
      </c>
      <c r="S175" s="216">
        <v>0</v>
      </c>
      <c r="T175" s="217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8" t="s">
        <v>228</v>
      </c>
      <c r="AT175" s="218" t="s">
        <v>265</v>
      </c>
      <c r="AU175" s="218" t="s">
        <v>79</v>
      </c>
      <c r="AY175" s="19" t="s">
        <v>170</v>
      </c>
      <c r="BE175" s="219">
        <f>IF(N175="základní",J175,0)</f>
        <v>0</v>
      </c>
      <c r="BF175" s="219">
        <f>IF(N175="snížená",J175,0)</f>
        <v>0</v>
      </c>
      <c r="BG175" s="219">
        <f>IF(N175="zákl. přenesená",J175,0)</f>
        <v>0</v>
      </c>
      <c r="BH175" s="219">
        <f>IF(N175="sníž. přenesená",J175,0)</f>
        <v>0</v>
      </c>
      <c r="BI175" s="219">
        <f>IF(N175="nulová",J175,0)</f>
        <v>0</v>
      </c>
      <c r="BJ175" s="19" t="s">
        <v>77</v>
      </c>
      <c r="BK175" s="219">
        <f>ROUND(I175*H175,2)</f>
        <v>0</v>
      </c>
      <c r="BL175" s="19" t="s">
        <v>177</v>
      </c>
      <c r="BM175" s="218" t="s">
        <v>288</v>
      </c>
    </row>
    <row r="176" s="2" customFormat="1">
      <c r="A176" s="40"/>
      <c r="B176" s="41"/>
      <c r="C176" s="42"/>
      <c r="D176" s="220" t="s">
        <v>179</v>
      </c>
      <c r="E176" s="42"/>
      <c r="F176" s="221" t="s">
        <v>289</v>
      </c>
      <c r="G176" s="42"/>
      <c r="H176" s="42"/>
      <c r="I176" s="222"/>
      <c r="J176" s="42"/>
      <c r="K176" s="42"/>
      <c r="L176" s="46"/>
      <c r="M176" s="223"/>
      <c r="N176" s="224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179</v>
      </c>
      <c r="AU176" s="19" t="s">
        <v>79</v>
      </c>
    </row>
    <row r="177" s="2" customFormat="1" ht="21.75" customHeight="1">
      <c r="A177" s="40"/>
      <c r="B177" s="41"/>
      <c r="C177" s="248" t="s">
        <v>290</v>
      </c>
      <c r="D177" s="248" t="s">
        <v>265</v>
      </c>
      <c r="E177" s="249" t="s">
        <v>291</v>
      </c>
      <c r="F177" s="250" t="s">
        <v>292</v>
      </c>
      <c r="G177" s="251" t="s">
        <v>268</v>
      </c>
      <c r="H177" s="252">
        <v>4</v>
      </c>
      <c r="I177" s="253"/>
      <c r="J177" s="254">
        <f>ROUND(I177*H177,2)</f>
        <v>0</v>
      </c>
      <c r="K177" s="250" t="s">
        <v>176</v>
      </c>
      <c r="L177" s="255"/>
      <c r="M177" s="256" t="s">
        <v>19</v>
      </c>
      <c r="N177" s="257" t="s">
        <v>40</v>
      </c>
      <c r="O177" s="86"/>
      <c r="P177" s="216">
        <f>O177*H177</f>
        <v>0</v>
      </c>
      <c r="Q177" s="216">
        <v>0.00016000000000000001</v>
      </c>
      <c r="R177" s="216">
        <f>Q177*H177</f>
        <v>0.00064000000000000005</v>
      </c>
      <c r="S177" s="216">
        <v>0</v>
      </c>
      <c r="T177" s="217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18" t="s">
        <v>228</v>
      </c>
      <c r="AT177" s="218" t="s">
        <v>265</v>
      </c>
      <c r="AU177" s="218" t="s">
        <v>79</v>
      </c>
      <c r="AY177" s="19" t="s">
        <v>170</v>
      </c>
      <c r="BE177" s="219">
        <f>IF(N177="základní",J177,0)</f>
        <v>0</v>
      </c>
      <c r="BF177" s="219">
        <f>IF(N177="snížená",J177,0)</f>
        <v>0</v>
      </c>
      <c r="BG177" s="219">
        <f>IF(N177="zákl. přenesená",J177,0)</f>
        <v>0</v>
      </c>
      <c r="BH177" s="219">
        <f>IF(N177="sníž. přenesená",J177,0)</f>
        <v>0</v>
      </c>
      <c r="BI177" s="219">
        <f>IF(N177="nulová",J177,0)</f>
        <v>0</v>
      </c>
      <c r="BJ177" s="19" t="s">
        <v>77</v>
      </c>
      <c r="BK177" s="219">
        <f>ROUND(I177*H177,2)</f>
        <v>0</v>
      </c>
      <c r="BL177" s="19" t="s">
        <v>177</v>
      </c>
      <c r="BM177" s="218" t="s">
        <v>293</v>
      </c>
    </row>
    <row r="178" s="2" customFormat="1">
      <c r="A178" s="40"/>
      <c r="B178" s="41"/>
      <c r="C178" s="42"/>
      <c r="D178" s="220" t="s">
        <v>179</v>
      </c>
      <c r="E178" s="42"/>
      <c r="F178" s="221" t="s">
        <v>292</v>
      </c>
      <c r="G178" s="42"/>
      <c r="H178" s="42"/>
      <c r="I178" s="222"/>
      <c r="J178" s="42"/>
      <c r="K178" s="42"/>
      <c r="L178" s="46"/>
      <c r="M178" s="223"/>
      <c r="N178" s="224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179</v>
      </c>
      <c r="AU178" s="19" t="s">
        <v>79</v>
      </c>
    </row>
    <row r="179" s="2" customFormat="1" ht="21.75" customHeight="1">
      <c r="A179" s="40"/>
      <c r="B179" s="41"/>
      <c r="C179" s="248" t="s">
        <v>294</v>
      </c>
      <c r="D179" s="248" t="s">
        <v>265</v>
      </c>
      <c r="E179" s="249" t="s">
        <v>295</v>
      </c>
      <c r="F179" s="250" t="s">
        <v>296</v>
      </c>
      <c r="G179" s="251" t="s">
        <v>268</v>
      </c>
      <c r="H179" s="252">
        <v>3</v>
      </c>
      <c r="I179" s="253"/>
      <c r="J179" s="254">
        <f>ROUND(I179*H179,2)</f>
        <v>0</v>
      </c>
      <c r="K179" s="250" t="s">
        <v>176</v>
      </c>
      <c r="L179" s="255"/>
      <c r="M179" s="256" t="s">
        <v>19</v>
      </c>
      <c r="N179" s="257" t="s">
        <v>40</v>
      </c>
      <c r="O179" s="86"/>
      <c r="P179" s="216">
        <f>O179*H179</f>
        <v>0</v>
      </c>
      <c r="Q179" s="216">
        <v>0.00016000000000000001</v>
      </c>
      <c r="R179" s="216">
        <f>Q179*H179</f>
        <v>0.00048000000000000007</v>
      </c>
      <c r="S179" s="216">
        <v>0</v>
      </c>
      <c r="T179" s="217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18" t="s">
        <v>228</v>
      </c>
      <c r="AT179" s="218" t="s">
        <v>265</v>
      </c>
      <c r="AU179" s="218" t="s">
        <v>79</v>
      </c>
      <c r="AY179" s="19" t="s">
        <v>170</v>
      </c>
      <c r="BE179" s="219">
        <f>IF(N179="základní",J179,0)</f>
        <v>0</v>
      </c>
      <c r="BF179" s="219">
        <f>IF(N179="snížená",J179,0)</f>
        <v>0</v>
      </c>
      <c r="BG179" s="219">
        <f>IF(N179="zákl. přenesená",J179,0)</f>
        <v>0</v>
      </c>
      <c r="BH179" s="219">
        <f>IF(N179="sníž. přenesená",J179,0)</f>
        <v>0</v>
      </c>
      <c r="BI179" s="219">
        <f>IF(N179="nulová",J179,0)</f>
        <v>0</v>
      </c>
      <c r="BJ179" s="19" t="s">
        <v>77</v>
      </c>
      <c r="BK179" s="219">
        <f>ROUND(I179*H179,2)</f>
        <v>0</v>
      </c>
      <c r="BL179" s="19" t="s">
        <v>177</v>
      </c>
      <c r="BM179" s="218" t="s">
        <v>297</v>
      </c>
    </row>
    <row r="180" s="2" customFormat="1">
      <c r="A180" s="40"/>
      <c r="B180" s="41"/>
      <c r="C180" s="42"/>
      <c r="D180" s="220" t="s">
        <v>179</v>
      </c>
      <c r="E180" s="42"/>
      <c r="F180" s="221" t="s">
        <v>296</v>
      </c>
      <c r="G180" s="42"/>
      <c r="H180" s="42"/>
      <c r="I180" s="222"/>
      <c r="J180" s="42"/>
      <c r="K180" s="42"/>
      <c r="L180" s="46"/>
      <c r="M180" s="223"/>
      <c r="N180" s="224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179</v>
      </c>
      <c r="AU180" s="19" t="s">
        <v>79</v>
      </c>
    </row>
    <row r="181" s="2" customFormat="1" ht="21.75" customHeight="1">
      <c r="A181" s="40"/>
      <c r="B181" s="41"/>
      <c r="C181" s="248" t="s">
        <v>7</v>
      </c>
      <c r="D181" s="248" t="s">
        <v>265</v>
      </c>
      <c r="E181" s="249" t="s">
        <v>298</v>
      </c>
      <c r="F181" s="250" t="s">
        <v>299</v>
      </c>
      <c r="G181" s="251" t="s">
        <v>268</v>
      </c>
      <c r="H181" s="252">
        <v>2</v>
      </c>
      <c r="I181" s="253"/>
      <c r="J181" s="254">
        <f>ROUND(I181*H181,2)</f>
        <v>0</v>
      </c>
      <c r="K181" s="250" t="s">
        <v>176</v>
      </c>
      <c r="L181" s="255"/>
      <c r="M181" s="256" t="s">
        <v>19</v>
      </c>
      <c r="N181" s="257" t="s">
        <v>40</v>
      </c>
      <c r="O181" s="86"/>
      <c r="P181" s="216">
        <f>O181*H181</f>
        <v>0</v>
      </c>
      <c r="Q181" s="216">
        <v>0.00013999999999999999</v>
      </c>
      <c r="R181" s="216">
        <f>Q181*H181</f>
        <v>0.00027999999999999998</v>
      </c>
      <c r="S181" s="216">
        <v>0</v>
      </c>
      <c r="T181" s="217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18" t="s">
        <v>228</v>
      </c>
      <c r="AT181" s="218" t="s">
        <v>265</v>
      </c>
      <c r="AU181" s="218" t="s">
        <v>79</v>
      </c>
      <c r="AY181" s="19" t="s">
        <v>170</v>
      </c>
      <c r="BE181" s="219">
        <f>IF(N181="základní",J181,0)</f>
        <v>0</v>
      </c>
      <c r="BF181" s="219">
        <f>IF(N181="snížená",J181,0)</f>
        <v>0</v>
      </c>
      <c r="BG181" s="219">
        <f>IF(N181="zákl. přenesená",J181,0)</f>
        <v>0</v>
      </c>
      <c r="BH181" s="219">
        <f>IF(N181="sníž. přenesená",J181,0)</f>
        <v>0</v>
      </c>
      <c r="BI181" s="219">
        <f>IF(N181="nulová",J181,0)</f>
        <v>0</v>
      </c>
      <c r="BJ181" s="19" t="s">
        <v>77</v>
      </c>
      <c r="BK181" s="219">
        <f>ROUND(I181*H181,2)</f>
        <v>0</v>
      </c>
      <c r="BL181" s="19" t="s">
        <v>177</v>
      </c>
      <c r="BM181" s="218" t="s">
        <v>300</v>
      </c>
    </row>
    <row r="182" s="2" customFormat="1">
      <c r="A182" s="40"/>
      <c r="B182" s="41"/>
      <c r="C182" s="42"/>
      <c r="D182" s="220" t="s">
        <v>179</v>
      </c>
      <c r="E182" s="42"/>
      <c r="F182" s="221" t="s">
        <v>299</v>
      </c>
      <c r="G182" s="42"/>
      <c r="H182" s="42"/>
      <c r="I182" s="222"/>
      <c r="J182" s="42"/>
      <c r="K182" s="42"/>
      <c r="L182" s="46"/>
      <c r="M182" s="223"/>
      <c r="N182" s="224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179</v>
      </c>
      <c r="AU182" s="19" t="s">
        <v>79</v>
      </c>
    </row>
    <row r="183" s="2" customFormat="1" ht="16.5" customHeight="1">
      <c r="A183" s="40"/>
      <c r="B183" s="41"/>
      <c r="C183" s="248" t="s">
        <v>301</v>
      </c>
      <c r="D183" s="248" t="s">
        <v>265</v>
      </c>
      <c r="E183" s="249" t="s">
        <v>302</v>
      </c>
      <c r="F183" s="250" t="s">
        <v>303</v>
      </c>
      <c r="G183" s="251" t="s">
        <v>268</v>
      </c>
      <c r="H183" s="252">
        <v>3</v>
      </c>
      <c r="I183" s="253"/>
      <c r="J183" s="254">
        <f>ROUND(I183*H183,2)</f>
        <v>0</v>
      </c>
      <c r="K183" s="250" t="s">
        <v>176</v>
      </c>
      <c r="L183" s="255"/>
      <c r="M183" s="256" t="s">
        <v>19</v>
      </c>
      <c r="N183" s="257" t="s">
        <v>40</v>
      </c>
      <c r="O183" s="86"/>
      <c r="P183" s="216">
        <f>O183*H183</f>
        <v>0</v>
      </c>
      <c r="Q183" s="216">
        <v>0.00052999999999999998</v>
      </c>
      <c r="R183" s="216">
        <f>Q183*H183</f>
        <v>0.0015899999999999998</v>
      </c>
      <c r="S183" s="216">
        <v>0</v>
      </c>
      <c r="T183" s="217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8" t="s">
        <v>228</v>
      </c>
      <c r="AT183" s="218" t="s">
        <v>265</v>
      </c>
      <c r="AU183" s="218" t="s">
        <v>79</v>
      </c>
      <c r="AY183" s="19" t="s">
        <v>170</v>
      </c>
      <c r="BE183" s="219">
        <f>IF(N183="základní",J183,0)</f>
        <v>0</v>
      </c>
      <c r="BF183" s="219">
        <f>IF(N183="snížená",J183,0)</f>
        <v>0</v>
      </c>
      <c r="BG183" s="219">
        <f>IF(N183="zákl. přenesená",J183,0)</f>
        <v>0</v>
      </c>
      <c r="BH183" s="219">
        <f>IF(N183="sníž. přenesená",J183,0)</f>
        <v>0</v>
      </c>
      <c r="BI183" s="219">
        <f>IF(N183="nulová",J183,0)</f>
        <v>0</v>
      </c>
      <c r="BJ183" s="19" t="s">
        <v>77</v>
      </c>
      <c r="BK183" s="219">
        <f>ROUND(I183*H183,2)</f>
        <v>0</v>
      </c>
      <c r="BL183" s="19" t="s">
        <v>177</v>
      </c>
      <c r="BM183" s="218" t="s">
        <v>304</v>
      </c>
    </row>
    <row r="184" s="2" customFormat="1">
      <c r="A184" s="40"/>
      <c r="B184" s="41"/>
      <c r="C184" s="42"/>
      <c r="D184" s="220" t="s">
        <v>179</v>
      </c>
      <c r="E184" s="42"/>
      <c r="F184" s="221" t="s">
        <v>303</v>
      </c>
      <c r="G184" s="42"/>
      <c r="H184" s="42"/>
      <c r="I184" s="222"/>
      <c r="J184" s="42"/>
      <c r="K184" s="42"/>
      <c r="L184" s="46"/>
      <c r="M184" s="223"/>
      <c r="N184" s="224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179</v>
      </c>
      <c r="AU184" s="19" t="s">
        <v>79</v>
      </c>
    </row>
    <row r="185" s="2" customFormat="1" ht="16.5" customHeight="1">
      <c r="A185" s="40"/>
      <c r="B185" s="41"/>
      <c r="C185" s="207" t="s">
        <v>305</v>
      </c>
      <c r="D185" s="207" t="s">
        <v>172</v>
      </c>
      <c r="E185" s="208" t="s">
        <v>306</v>
      </c>
      <c r="F185" s="209" t="s">
        <v>307</v>
      </c>
      <c r="G185" s="210" t="s">
        <v>260</v>
      </c>
      <c r="H185" s="211">
        <v>4</v>
      </c>
      <c r="I185" s="212"/>
      <c r="J185" s="213">
        <f>ROUND(I185*H185,2)</f>
        <v>0</v>
      </c>
      <c r="K185" s="209" t="s">
        <v>176</v>
      </c>
      <c r="L185" s="46"/>
      <c r="M185" s="214" t="s">
        <v>19</v>
      </c>
      <c r="N185" s="215" t="s">
        <v>40</v>
      </c>
      <c r="O185" s="86"/>
      <c r="P185" s="216">
        <f>O185*H185</f>
        <v>0</v>
      </c>
      <c r="Q185" s="216">
        <v>0.00076000000000000004</v>
      </c>
      <c r="R185" s="216">
        <f>Q185*H185</f>
        <v>0.0030400000000000002</v>
      </c>
      <c r="S185" s="216">
        <v>0</v>
      </c>
      <c r="T185" s="217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8" t="s">
        <v>252</v>
      </c>
      <c r="AT185" s="218" t="s">
        <v>172</v>
      </c>
      <c r="AU185" s="218" t="s">
        <v>79</v>
      </c>
      <c r="AY185" s="19" t="s">
        <v>170</v>
      </c>
      <c r="BE185" s="219">
        <f>IF(N185="základní",J185,0)</f>
        <v>0</v>
      </c>
      <c r="BF185" s="219">
        <f>IF(N185="snížená",J185,0)</f>
        <v>0</v>
      </c>
      <c r="BG185" s="219">
        <f>IF(N185="zákl. přenesená",J185,0)</f>
        <v>0</v>
      </c>
      <c r="BH185" s="219">
        <f>IF(N185="sníž. přenesená",J185,0)</f>
        <v>0</v>
      </c>
      <c r="BI185" s="219">
        <f>IF(N185="nulová",J185,0)</f>
        <v>0</v>
      </c>
      <c r="BJ185" s="19" t="s">
        <v>77</v>
      </c>
      <c r="BK185" s="219">
        <f>ROUND(I185*H185,2)</f>
        <v>0</v>
      </c>
      <c r="BL185" s="19" t="s">
        <v>252</v>
      </c>
      <c r="BM185" s="218" t="s">
        <v>308</v>
      </c>
    </row>
    <row r="186" s="2" customFormat="1">
      <c r="A186" s="40"/>
      <c r="B186" s="41"/>
      <c r="C186" s="42"/>
      <c r="D186" s="220" t="s">
        <v>179</v>
      </c>
      <c r="E186" s="42"/>
      <c r="F186" s="221" t="s">
        <v>309</v>
      </c>
      <c r="G186" s="42"/>
      <c r="H186" s="42"/>
      <c r="I186" s="222"/>
      <c r="J186" s="42"/>
      <c r="K186" s="42"/>
      <c r="L186" s="46"/>
      <c r="M186" s="223"/>
      <c r="N186" s="224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179</v>
      </c>
      <c r="AU186" s="19" t="s">
        <v>79</v>
      </c>
    </row>
    <row r="187" s="2" customFormat="1">
      <c r="A187" s="40"/>
      <c r="B187" s="41"/>
      <c r="C187" s="42"/>
      <c r="D187" s="225" t="s">
        <v>181</v>
      </c>
      <c r="E187" s="42"/>
      <c r="F187" s="226" t="s">
        <v>310</v>
      </c>
      <c r="G187" s="42"/>
      <c r="H187" s="42"/>
      <c r="I187" s="222"/>
      <c r="J187" s="42"/>
      <c r="K187" s="42"/>
      <c r="L187" s="46"/>
      <c r="M187" s="223"/>
      <c r="N187" s="224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181</v>
      </c>
      <c r="AU187" s="19" t="s">
        <v>79</v>
      </c>
    </row>
    <row r="188" s="2" customFormat="1" ht="21.75" customHeight="1">
      <c r="A188" s="40"/>
      <c r="B188" s="41"/>
      <c r="C188" s="248" t="s">
        <v>311</v>
      </c>
      <c r="D188" s="248" t="s">
        <v>265</v>
      </c>
      <c r="E188" s="249" t="s">
        <v>312</v>
      </c>
      <c r="F188" s="250" t="s">
        <v>313</v>
      </c>
      <c r="G188" s="251" t="s">
        <v>268</v>
      </c>
      <c r="H188" s="252">
        <v>12</v>
      </c>
      <c r="I188" s="253"/>
      <c r="J188" s="254">
        <f>ROUND(I188*H188,2)</f>
        <v>0</v>
      </c>
      <c r="K188" s="250" t="s">
        <v>176</v>
      </c>
      <c r="L188" s="255"/>
      <c r="M188" s="256" t="s">
        <v>19</v>
      </c>
      <c r="N188" s="257" t="s">
        <v>40</v>
      </c>
      <c r="O188" s="86"/>
      <c r="P188" s="216">
        <f>O188*H188</f>
        <v>0</v>
      </c>
      <c r="Q188" s="216">
        <v>8.0000000000000007E-05</v>
      </c>
      <c r="R188" s="216">
        <f>Q188*H188</f>
        <v>0.00096000000000000013</v>
      </c>
      <c r="S188" s="216">
        <v>0</v>
      </c>
      <c r="T188" s="217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18" t="s">
        <v>314</v>
      </c>
      <c r="AT188" s="218" t="s">
        <v>265</v>
      </c>
      <c r="AU188" s="218" t="s">
        <v>79</v>
      </c>
      <c r="AY188" s="19" t="s">
        <v>170</v>
      </c>
      <c r="BE188" s="219">
        <f>IF(N188="základní",J188,0)</f>
        <v>0</v>
      </c>
      <c r="BF188" s="219">
        <f>IF(N188="snížená",J188,0)</f>
        <v>0</v>
      </c>
      <c r="BG188" s="219">
        <f>IF(N188="zákl. přenesená",J188,0)</f>
        <v>0</v>
      </c>
      <c r="BH188" s="219">
        <f>IF(N188="sníž. přenesená",J188,0)</f>
        <v>0</v>
      </c>
      <c r="BI188" s="219">
        <f>IF(N188="nulová",J188,0)</f>
        <v>0</v>
      </c>
      <c r="BJ188" s="19" t="s">
        <v>77</v>
      </c>
      <c r="BK188" s="219">
        <f>ROUND(I188*H188,2)</f>
        <v>0</v>
      </c>
      <c r="BL188" s="19" t="s">
        <v>252</v>
      </c>
      <c r="BM188" s="218" t="s">
        <v>315</v>
      </c>
    </row>
    <row r="189" s="2" customFormat="1">
      <c r="A189" s="40"/>
      <c r="B189" s="41"/>
      <c r="C189" s="42"/>
      <c r="D189" s="220" t="s">
        <v>179</v>
      </c>
      <c r="E189" s="42"/>
      <c r="F189" s="221" t="s">
        <v>313</v>
      </c>
      <c r="G189" s="42"/>
      <c r="H189" s="42"/>
      <c r="I189" s="222"/>
      <c r="J189" s="42"/>
      <c r="K189" s="42"/>
      <c r="L189" s="46"/>
      <c r="M189" s="223"/>
      <c r="N189" s="224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179</v>
      </c>
      <c r="AU189" s="19" t="s">
        <v>79</v>
      </c>
    </row>
    <row r="190" s="2" customFormat="1" ht="21.75" customHeight="1">
      <c r="A190" s="40"/>
      <c r="B190" s="41"/>
      <c r="C190" s="248" t="s">
        <v>316</v>
      </c>
      <c r="D190" s="248" t="s">
        <v>265</v>
      </c>
      <c r="E190" s="249" t="s">
        <v>317</v>
      </c>
      <c r="F190" s="250" t="s">
        <v>318</v>
      </c>
      <c r="G190" s="251" t="s">
        <v>268</v>
      </c>
      <c r="H190" s="252">
        <v>3</v>
      </c>
      <c r="I190" s="253"/>
      <c r="J190" s="254">
        <f>ROUND(I190*H190,2)</f>
        <v>0</v>
      </c>
      <c r="K190" s="250" t="s">
        <v>176</v>
      </c>
      <c r="L190" s="255"/>
      <c r="M190" s="256" t="s">
        <v>19</v>
      </c>
      <c r="N190" s="257" t="s">
        <v>40</v>
      </c>
      <c r="O190" s="86"/>
      <c r="P190" s="216">
        <f>O190*H190</f>
        <v>0</v>
      </c>
      <c r="Q190" s="216">
        <v>8.0000000000000007E-05</v>
      </c>
      <c r="R190" s="216">
        <f>Q190*H190</f>
        <v>0.00024000000000000003</v>
      </c>
      <c r="S190" s="216">
        <v>0</v>
      </c>
      <c r="T190" s="217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18" t="s">
        <v>314</v>
      </c>
      <c r="AT190" s="218" t="s">
        <v>265</v>
      </c>
      <c r="AU190" s="218" t="s">
        <v>79</v>
      </c>
      <c r="AY190" s="19" t="s">
        <v>170</v>
      </c>
      <c r="BE190" s="219">
        <f>IF(N190="základní",J190,0)</f>
        <v>0</v>
      </c>
      <c r="BF190" s="219">
        <f>IF(N190="snížená",J190,0)</f>
        <v>0</v>
      </c>
      <c r="BG190" s="219">
        <f>IF(N190="zákl. přenesená",J190,0)</f>
        <v>0</v>
      </c>
      <c r="BH190" s="219">
        <f>IF(N190="sníž. přenesená",J190,0)</f>
        <v>0</v>
      </c>
      <c r="BI190" s="219">
        <f>IF(N190="nulová",J190,0)</f>
        <v>0</v>
      </c>
      <c r="BJ190" s="19" t="s">
        <v>77</v>
      </c>
      <c r="BK190" s="219">
        <f>ROUND(I190*H190,2)</f>
        <v>0</v>
      </c>
      <c r="BL190" s="19" t="s">
        <v>252</v>
      </c>
      <c r="BM190" s="218" t="s">
        <v>319</v>
      </c>
    </row>
    <row r="191" s="2" customFormat="1">
      <c r="A191" s="40"/>
      <c r="B191" s="41"/>
      <c r="C191" s="42"/>
      <c r="D191" s="220" t="s">
        <v>179</v>
      </c>
      <c r="E191" s="42"/>
      <c r="F191" s="221" t="s">
        <v>318</v>
      </c>
      <c r="G191" s="42"/>
      <c r="H191" s="42"/>
      <c r="I191" s="222"/>
      <c r="J191" s="42"/>
      <c r="K191" s="42"/>
      <c r="L191" s="46"/>
      <c r="M191" s="223"/>
      <c r="N191" s="224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179</v>
      </c>
      <c r="AU191" s="19" t="s">
        <v>79</v>
      </c>
    </row>
    <row r="192" s="2" customFormat="1" ht="16.5" customHeight="1">
      <c r="A192" s="40"/>
      <c r="B192" s="41"/>
      <c r="C192" s="207" t="s">
        <v>320</v>
      </c>
      <c r="D192" s="207" t="s">
        <v>172</v>
      </c>
      <c r="E192" s="208" t="s">
        <v>321</v>
      </c>
      <c r="F192" s="209" t="s">
        <v>322</v>
      </c>
      <c r="G192" s="210" t="s">
        <v>260</v>
      </c>
      <c r="H192" s="211">
        <v>4</v>
      </c>
      <c r="I192" s="212"/>
      <c r="J192" s="213">
        <f>ROUND(I192*H192,2)</f>
        <v>0</v>
      </c>
      <c r="K192" s="209" t="s">
        <v>176</v>
      </c>
      <c r="L192" s="46"/>
      <c r="M192" s="214" t="s">
        <v>19</v>
      </c>
      <c r="N192" s="215" t="s">
        <v>40</v>
      </c>
      <c r="O192" s="86"/>
      <c r="P192" s="216">
        <f>O192*H192</f>
        <v>0</v>
      </c>
      <c r="Q192" s="216">
        <v>0.0013699999999999999</v>
      </c>
      <c r="R192" s="216">
        <f>Q192*H192</f>
        <v>0.0054799999999999996</v>
      </c>
      <c r="S192" s="216">
        <v>0</v>
      </c>
      <c r="T192" s="217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18" t="s">
        <v>252</v>
      </c>
      <c r="AT192" s="218" t="s">
        <v>172</v>
      </c>
      <c r="AU192" s="218" t="s">
        <v>79</v>
      </c>
      <c r="AY192" s="19" t="s">
        <v>170</v>
      </c>
      <c r="BE192" s="219">
        <f>IF(N192="základní",J192,0)</f>
        <v>0</v>
      </c>
      <c r="BF192" s="219">
        <f>IF(N192="snížená",J192,0)</f>
        <v>0</v>
      </c>
      <c r="BG192" s="219">
        <f>IF(N192="zákl. přenesená",J192,0)</f>
        <v>0</v>
      </c>
      <c r="BH192" s="219">
        <f>IF(N192="sníž. přenesená",J192,0)</f>
        <v>0</v>
      </c>
      <c r="BI192" s="219">
        <f>IF(N192="nulová",J192,0)</f>
        <v>0</v>
      </c>
      <c r="BJ192" s="19" t="s">
        <v>77</v>
      </c>
      <c r="BK192" s="219">
        <f>ROUND(I192*H192,2)</f>
        <v>0</v>
      </c>
      <c r="BL192" s="19" t="s">
        <v>252</v>
      </c>
      <c r="BM192" s="218" t="s">
        <v>323</v>
      </c>
    </row>
    <row r="193" s="2" customFormat="1">
      <c r="A193" s="40"/>
      <c r="B193" s="41"/>
      <c r="C193" s="42"/>
      <c r="D193" s="220" t="s">
        <v>179</v>
      </c>
      <c r="E193" s="42"/>
      <c r="F193" s="221" t="s">
        <v>324</v>
      </c>
      <c r="G193" s="42"/>
      <c r="H193" s="42"/>
      <c r="I193" s="222"/>
      <c r="J193" s="42"/>
      <c r="K193" s="42"/>
      <c r="L193" s="46"/>
      <c r="M193" s="223"/>
      <c r="N193" s="224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179</v>
      </c>
      <c r="AU193" s="19" t="s">
        <v>79</v>
      </c>
    </row>
    <row r="194" s="2" customFormat="1">
      <c r="A194" s="40"/>
      <c r="B194" s="41"/>
      <c r="C194" s="42"/>
      <c r="D194" s="225" t="s">
        <v>181</v>
      </c>
      <c r="E194" s="42"/>
      <c r="F194" s="226" t="s">
        <v>325</v>
      </c>
      <c r="G194" s="42"/>
      <c r="H194" s="42"/>
      <c r="I194" s="222"/>
      <c r="J194" s="42"/>
      <c r="K194" s="42"/>
      <c r="L194" s="46"/>
      <c r="M194" s="223"/>
      <c r="N194" s="224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181</v>
      </c>
      <c r="AU194" s="19" t="s">
        <v>79</v>
      </c>
    </row>
    <row r="195" s="2" customFormat="1" ht="16.5" customHeight="1">
      <c r="A195" s="40"/>
      <c r="B195" s="41"/>
      <c r="C195" s="207" t="s">
        <v>326</v>
      </c>
      <c r="D195" s="207" t="s">
        <v>172</v>
      </c>
      <c r="E195" s="208" t="s">
        <v>327</v>
      </c>
      <c r="F195" s="209" t="s">
        <v>328</v>
      </c>
      <c r="G195" s="210" t="s">
        <v>260</v>
      </c>
      <c r="H195" s="211">
        <v>4</v>
      </c>
      <c r="I195" s="212"/>
      <c r="J195" s="213">
        <f>ROUND(I195*H195,2)</f>
        <v>0</v>
      </c>
      <c r="K195" s="209" t="s">
        <v>176</v>
      </c>
      <c r="L195" s="46"/>
      <c r="M195" s="214" t="s">
        <v>19</v>
      </c>
      <c r="N195" s="215" t="s">
        <v>40</v>
      </c>
      <c r="O195" s="86"/>
      <c r="P195" s="216">
        <f>O195*H195</f>
        <v>0</v>
      </c>
      <c r="Q195" s="216">
        <v>0.00042999999999999999</v>
      </c>
      <c r="R195" s="216">
        <f>Q195*H195</f>
        <v>0.00172</v>
      </c>
      <c r="S195" s="216">
        <v>0</v>
      </c>
      <c r="T195" s="217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18" t="s">
        <v>252</v>
      </c>
      <c r="AT195" s="218" t="s">
        <v>172</v>
      </c>
      <c r="AU195" s="218" t="s">
        <v>79</v>
      </c>
      <c r="AY195" s="19" t="s">
        <v>170</v>
      </c>
      <c r="BE195" s="219">
        <f>IF(N195="základní",J195,0)</f>
        <v>0</v>
      </c>
      <c r="BF195" s="219">
        <f>IF(N195="snížená",J195,0)</f>
        <v>0</v>
      </c>
      <c r="BG195" s="219">
        <f>IF(N195="zákl. přenesená",J195,0)</f>
        <v>0</v>
      </c>
      <c r="BH195" s="219">
        <f>IF(N195="sníž. přenesená",J195,0)</f>
        <v>0</v>
      </c>
      <c r="BI195" s="219">
        <f>IF(N195="nulová",J195,0)</f>
        <v>0</v>
      </c>
      <c r="BJ195" s="19" t="s">
        <v>77</v>
      </c>
      <c r="BK195" s="219">
        <f>ROUND(I195*H195,2)</f>
        <v>0</v>
      </c>
      <c r="BL195" s="19" t="s">
        <v>252</v>
      </c>
      <c r="BM195" s="218" t="s">
        <v>329</v>
      </c>
    </row>
    <row r="196" s="2" customFormat="1">
      <c r="A196" s="40"/>
      <c r="B196" s="41"/>
      <c r="C196" s="42"/>
      <c r="D196" s="220" t="s">
        <v>179</v>
      </c>
      <c r="E196" s="42"/>
      <c r="F196" s="221" t="s">
        <v>330</v>
      </c>
      <c r="G196" s="42"/>
      <c r="H196" s="42"/>
      <c r="I196" s="222"/>
      <c r="J196" s="42"/>
      <c r="K196" s="42"/>
      <c r="L196" s="46"/>
      <c r="M196" s="223"/>
      <c r="N196" s="224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179</v>
      </c>
      <c r="AU196" s="19" t="s">
        <v>79</v>
      </c>
    </row>
    <row r="197" s="2" customFormat="1">
      <c r="A197" s="40"/>
      <c r="B197" s="41"/>
      <c r="C197" s="42"/>
      <c r="D197" s="225" t="s">
        <v>181</v>
      </c>
      <c r="E197" s="42"/>
      <c r="F197" s="226" t="s">
        <v>331</v>
      </c>
      <c r="G197" s="42"/>
      <c r="H197" s="42"/>
      <c r="I197" s="222"/>
      <c r="J197" s="42"/>
      <c r="K197" s="42"/>
      <c r="L197" s="46"/>
      <c r="M197" s="223"/>
      <c r="N197" s="224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181</v>
      </c>
      <c r="AU197" s="19" t="s">
        <v>79</v>
      </c>
    </row>
    <row r="198" s="2" customFormat="1" ht="21.75" customHeight="1">
      <c r="A198" s="40"/>
      <c r="B198" s="41"/>
      <c r="C198" s="248" t="s">
        <v>332</v>
      </c>
      <c r="D198" s="248" t="s">
        <v>265</v>
      </c>
      <c r="E198" s="249" t="s">
        <v>333</v>
      </c>
      <c r="F198" s="250" t="s">
        <v>334</v>
      </c>
      <c r="G198" s="251" t="s">
        <v>268</v>
      </c>
      <c r="H198" s="252">
        <v>3</v>
      </c>
      <c r="I198" s="253"/>
      <c r="J198" s="254">
        <f>ROUND(I198*H198,2)</f>
        <v>0</v>
      </c>
      <c r="K198" s="250" t="s">
        <v>176</v>
      </c>
      <c r="L198" s="255"/>
      <c r="M198" s="256" t="s">
        <v>19</v>
      </c>
      <c r="N198" s="257" t="s">
        <v>40</v>
      </c>
      <c r="O198" s="86"/>
      <c r="P198" s="216">
        <f>O198*H198</f>
        <v>0</v>
      </c>
      <c r="Q198" s="216">
        <v>3.0000000000000001E-05</v>
      </c>
      <c r="R198" s="216">
        <f>Q198*H198</f>
        <v>9.0000000000000006E-05</v>
      </c>
      <c r="S198" s="216">
        <v>0</v>
      </c>
      <c r="T198" s="217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18" t="s">
        <v>314</v>
      </c>
      <c r="AT198" s="218" t="s">
        <v>265</v>
      </c>
      <c r="AU198" s="218" t="s">
        <v>79</v>
      </c>
      <c r="AY198" s="19" t="s">
        <v>170</v>
      </c>
      <c r="BE198" s="219">
        <f>IF(N198="základní",J198,0)</f>
        <v>0</v>
      </c>
      <c r="BF198" s="219">
        <f>IF(N198="snížená",J198,0)</f>
        <v>0</v>
      </c>
      <c r="BG198" s="219">
        <f>IF(N198="zákl. přenesená",J198,0)</f>
        <v>0</v>
      </c>
      <c r="BH198" s="219">
        <f>IF(N198="sníž. přenesená",J198,0)</f>
        <v>0</v>
      </c>
      <c r="BI198" s="219">
        <f>IF(N198="nulová",J198,0)</f>
        <v>0</v>
      </c>
      <c r="BJ198" s="19" t="s">
        <v>77</v>
      </c>
      <c r="BK198" s="219">
        <f>ROUND(I198*H198,2)</f>
        <v>0</v>
      </c>
      <c r="BL198" s="19" t="s">
        <v>252</v>
      </c>
      <c r="BM198" s="218" t="s">
        <v>335</v>
      </c>
    </row>
    <row r="199" s="2" customFormat="1">
      <c r="A199" s="40"/>
      <c r="B199" s="41"/>
      <c r="C199" s="42"/>
      <c r="D199" s="220" t="s">
        <v>179</v>
      </c>
      <c r="E199" s="42"/>
      <c r="F199" s="221" t="s">
        <v>334</v>
      </c>
      <c r="G199" s="42"/>
      <c r="H199" s="42"/>
      <c r="I199" s="222"/>
      <c r="J199" s="42"/>
      <c r="K199" s="42"/>
      <c r="L199" s="46"/>
      <c r="M199" s="223"/>
      <c r="N199" s="224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179</v>
      </c>
      <c r="AU199" s="19" t="s">
        <v>79</v>
      </c>
    </row>
    <row r="200" s="2" customFormat="1" ht="21.75" customHeight="1">
      <c r="A200" s="40"/>
      <c r="B200" s="41"/>
      <c r="C200" s="248" t="s">
        <v>336</v>
      </c>
      <c r="D200" s="248" t="s">
        <v>265</v>
      </c>
      <c r="E200" s="249" t="s">
        <v>337</v>
      </c>
      <c r="F200" s="250" t="s">
        <v>338</v>
      </c>
      <c r="G200" s="251" t="s">
        <v>268</v>
      </c>
      <c r="H200" s="252">
        <v>2</v>
      </c>
      <c r="I200" s="253"/>
      <c r="J200" s="254">
        <f>ROUND(I200*H200,2)</f>
        <v>0</v>
      </c>
      <c r="K200" s="250" t="s">
        <v>176</v>
      </c>
      <c r="L200" s="255"/>
      <c r="M200" s="256" t="s">
        <v>19</v>
      </c>
      <c r="N200" s="257" t="s">
        <v>40</v>
      </c>
      <c r="O200" s="86"/>
      <c r="P200" s="216">
        <f>O200*H200</f>
        <v>0</v>
      </c>
      <c r="Q200" s="216">
        <v>3.0000000000000001E-05</v>
      </c>
      <c r="R200" s="216">
        <f>Q200*H200</f>
        <v>6.0000000000000002E-05</v>
      </c>
      <c r="S200" s="216">
        <v>0</v>
      </c>
      <c r="T200" s="217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18" t="s">
        <v>314</v>
      </c>
      <c r="AT200" s="218" t="s">
        <v>265</v>
      </c>
      <c r="AU200" s="218" t="s">
        <v>79</v>
      </c>
      <c r="AY200" s="19" t="s">
        <v>170</v>
      </c>
      <c r="BE200" s="219">
        <f>IF(N200="základní",J200,0)</f>
        <v>0</v>
      </c>
      <c r="BF200" s="219">
        <f>IF(N200="snížená",J200,0)</f>
        <v>0</v>
      </c>
      <c r="BG200" s="219">
        <f>IF(N200="zákl. přenesená",J200,0)</f>
        <v>0</v>
      </c>
      <c r="BH200" s="219">
        <f>IF(N200="sníž. přenesená",J200,0)</f>
        <v>0</v>
      </c>
      <c r="BI200" s="219">
        <f>IF(N200="nulová",J200,0)</f>
        <v>0</v>
      </c>
      <c r="BJ200" s="19" t="s">
        <v>77</v>
      </c>
      <c r="BK200" s="219">
        <f>ROUND(I200*H200,2)</f>
        <v>0</v>
      </c>
      <c r="BL200" s="19" t="s">
        <v>252</v>
      </c>
      <c r="BM200" s="218" t="s">
        <v>339</v>
      </c>
    </row>
    <row r="201" s="2" customFormat="1">
      <c r="A201" s="40"/>
      <c r="B201" s="41"/>
      <c r="C201" s="42"/>
      <c r="D201" s="220" t="s">
        <v>179</v>
      </c>
      <c r="E201" s="42"/>
      <c r="F201" s="221" t="s">
        <v>338</v>
      </c>
      <c r="G201" s="42"/>
      <c r="H201" s="42"/>
      <c r="I201" s="222"/>
      <c r="J201" s="42"/>
      <c r="K201" s="42"/>
      <c r="L201" s="46"/>
      <c r="M201" s="223"/>
      <c r="N201" s="224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179</v>
      </c>
      <c r="AU201" s="19" t="s">
        <v>79</v>
      </c>
    </row>
    <row r="202" s="2" customFormat="1" ht="21.75" customHeight="1">
      <c r="A202" s="40"/>
      <c r="B202" s="41"/>
      <c r="C202" s="248" t="s">
        <v>340</v>
      </c>
      <c r="D202" s="248" t="s">
        <v>265</v>
      </c>
      <c r="E202" s="249" t="s">
        <v>341</v>
      </c>
      <c r="F202" s="250" t="s">
        <v>342</v>
      </c>
      <c r="G202" s="251" t="s">
        <v>268</v>
      </c>
      <c r="H202" s="252">
        <v>2</v>
      </c>
      <c r="I202" s="253"/>
      <c r="J202" s="254">
        <f>ROUND(I202*H202,2)</f>
        <v>0</v>
      </c>
      <c r="K202" s="250" t="s">
        <v>176</v>
      </c>
      <c r="L202" s="255"/>
      <c r="M202" s="256" t="s">
        <v>19</v>
      </c>
      <c r="N202" s="257" t="s">
        <v>40</v>
      </c>
      <c r="O202" s="86"/>
      <c r="P202" s="216">
        <f>O202*H202</f>
        <v>0</v>
      </c>
      <c r="Q202" s="216">
        <v>0.00013999999999999999</v>
      </c>
      <c r="R202" s="216">
        <f>Q202*H202</f>
        <v>0.00027999999999999998</v>
      </c>
      <c r="S202" s="216">
        <v>0</v>
      </c>
      <c r="T202" s="217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18" t="s">
        <v>314</v>
      </c>
      <c r="AT202" s="218" t="s">
        <v>265</v>
      </c>
      <c r="AU202" s="218" t="s">
        <v>79</v>
      </c>
      <c r="AY202" s="19" t="s">
        <v>170</v>
      </c>
      <c r="BE202" s="219">
        <f>IF(N202="základní",J202,0)</f>
        <v>0</v>
      </c>
      <c r="BF202" s="219">
        <f>IF(N202="snížená",J202,0)</f>
        <v>0</v>
      </c>
      <c r="BG202" s="219">
        <f>IF(N202="zákl. přenesená",J202,0)</f>
        <v>0</v>
      </c>
      <c r="BH202" s="219">
        <f>IF(N202="sníž. přenesená",J202,0)</f>
        <v>0</v>
      </c>
      <c r="BI202" s="219">
        <f>IF(N202="nulová",J202,0)</f>
        <v>0</v>
      </c>
      <c r="BJ202" s="19" t="s">
        <v>77</v>
      </c>
      <c r="BK202" s="219">
        <f>ROUND(I202*H202,2)</f>
        <v>0</v>
      </c>
      <c r="BL202" s="19" t="s">
        <v>252</v>
      </c>
      <c r="BM202" s="218" t="s">
        <v>343</v>
      </c>
    </row>
    <row r="203" s="2" customFormat="1">
      <c r="A203" s="40"/>
      <c r="B203" s="41"/>
      <c r="C203" s="42"/>
      <c r="D203" s="220" t="s">
        <v>179</v>
      </c>
      <c r="E203" s="42"/>
      <c r="F203" s="221" t="s">
        <v>342</v>
      </c>
      <c r="G203" s="42"/>
      <c r="H203" s="42"/>
      <c r="I203" s="222"/>
      <c r="J203" s="42"/>
      <c r="K203" s="42"/>
      <c r="L203" s="46"/>
      <c r="M203" s="223"/>
      <c r="N203" s="224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179</v>
      </c>
      <c r="AU203" s="19" t="s">
        <v>79</v>
      </c>
    </row>
    <row r="204" s="2" customFormat="1" ht="16.5" customHeight="1">
      <c r="A204" s="40"/>
      <c r="B204" s="41"/>
      <c r="C204" s="248" t="s">
        <v>344</v>
      </c>
      <c r="D204" s="248" t="s">
        <v>265</v>
      </c>
      <c r="E204" s="249" t="s">
        <v>345</v>
      </c>
      <c r="F204" s="250" t="s">
        <v>346</v>
      </c>
      <c r="G204" s="251" t="s">
        <v>268</v>
      </c>
      <c r="H204" s="252">
        <v>1</v>
      </c>
      <c r="I204" s="253"/>
      <c r="J204" s="254">
        <f>ROUND(I204*H204,2)</f>
        <v>0</v>
      </c>
      <c r="K204" s="250" t="s">
        <v>176</v>
      </c>
      <c r="L204" s="255"/>
      <c r="M204" s="256" t="s">
        <v>19</v>
      </c>
      <c r="N204" s="257" t="s">
        <v>40</v>
      </c>
      <c r="O204" s="86"/>
      <c r="P204" s="216">
        <f>O204*H204</f>
        <v>0</v>
      </c>
      <c r="Q204" s="216">
        <v>0.00012999999999999999</v>
      </c>
      <c r="R204" s="216">
        <f>Q204*H204</f>
        <v>0.00012999999999999999</v>
      </c>
      <c r="S204" s="216">
        <v>0</v>
      </c>
      <c r="T204" s="217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18" t="s">
        <v>314</v>
      </c>
      <c r="AT204" s="218" t="s">
        <v>265</v>
      </c>
      <c r="AU204" s="218" t="s">
        <v>79</v>
      </c>
      <c r="AY204" s="19" t="s">
        <v>170</v>
      </c>
      <c r="BE204" s="219">
        <f>IF(N204="základní",J204,0)</f>
        <v>0</v>
      </c>
      <c r="BF204" s="219">
        <f>IF(N204="snížená",J204,0)</f>
        <v>0</v>
      </c>
      <c r="BG204" s="219">
        <f>IF(N204="zákl. přenesená",J204,0)</f>
        <v>0</v>
      </c>
      <c r="BH204" s="219">
        <f>IF(N204="sníž. přenesená",J204,0)</f>
        <v>0</v>
      </c>
      <c r="BI204" s="219">
        <f>IF(N204="nulová",J204,0)</f>
        <v>0</v>
      </c>
      <c r="BJ204" s="19" t="s">
        <v>77</v>
      </c>
      <c r="BK204" s="219">
        <f>ROUND(I204*H204,2)</f>
        <v>0</v>
      </c>
      <c r="BL204" s="19" t="s">
        <v>252</v>
      </c>
      <c r="BM204" s="218" t="s">
        <v>347</v>
      </c>
    </row>
    <row r="205" s="2" customFormat="1">
      <c r="A205" s="40"/>
      <c r="B205" s="41"/>
      <c r="C205" s="42"/>
      <c r="D205" s="220" t="s">
        <v>179</v>
      </c>
      <c r="E205" s="42"/>
      <c r="F205" s="221" t="s">
        <v>346</v>
      </c>
      <c r="G205" s="42"/>
      <c r="H205" s="42"/>
      <c r="I205" s="222"/>
      <c r="J205" s="42"/>
      <c r="K205" s="42"/>
      <c r="L205" s="46"/>
      <c r="M205" s="223"/>
      <c r="N205" s="224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179</v>
      </c>
      <c r="AU205" s="19" t="s">
        <v>79</v>
      </c>
    </row>
    <row r="206" s="2" customFormat="1" ht="21.75" customHeight="1">
      <c r="A206" s="40"/>
      <c r="B206" s="41"/>
      <c r="C206" s="248" t="s">
        <v>314</v>
      </c>
      <c r="D206" s="248" t="s">
        <v>265</v>
      </c>
      <c r="E206" s="249" t="s">
        <v>348</v>
      </c>
      <c r="F206" s="250" t="s">
        <v>349</v>
      </c>
      <c r="G206" s="251" t="s">
        <v>268</v>
      </c>
      <c r="H206" s="252">
        <v>12</v>
      </c>
      <c r="I206" s="253"/>
      <c r="J206" s="254">
        <f>ROUND(I206*H206,2)</f>
        <v>0</v>
      </c>
      <c r="K206" s="250" t="s">
        <v>176</v>
      </c>
      <c r="L206" s="255"/>
      <c r="M206" s="256" t="s">
        <v>19</v>
      </c>
      <c r="N206" s="257" t="s">
        <v>40</v>
      </c>
      <c r="O206" s="86"/>
      <c r="P206" s="216">
        <f>O206*H206</f>
        <v>0</v>
      </c>
      <c r="Q206" s="216">
        <v>4.0000000000000003E-05</v>
      </c>
      <c r="R206" s="216">
        <f>Q206*H206</f>
        <v>0.00048000000000000007</v>
      </c>
      <c r="S206" s="216">
        <v>0</v>
      </c>
      <c r="T206" s="217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18" t="s">
        <v>314</v>
      </c>
      <c r="AT206" s="218" t="s">
        <v>265</v>
      </c>
      <c r="AU206" s="218" t="s">
        <v>79</v>
      </c>
      <c r="AY206" s="19" t="s">
        <v>170</v>
      </c>
      <c r="BE206" s="219">
        <f>IF(N206="základní",J206,0)</f>
        <v>0</v>
      </c>
      <c r="BF206" s="219">
        <f>IF(N206="snížená",J206,0)</f>
        <v>0</v>
      </c>
      <c r="BG206" s="219">
        <f>IF(N206="zákl. přenesená",J206,0)</f>
        <v>0</v>
      </c>
      <c r="BH206" s="219">
        <f>IF(N206="sníž. přenesená",J206,0)</f>
        <v>0</v>
      </c>
      <c r="BI206" s="219">
        <f>IF(N206="nulová",J206,0)</f>
        <v>0</v>
      </c>
      <c r="BJ206" s="19" t="s">
        <v>77</v>
      </c>
      <c r="BK206" s="219">
        <f>ROUND(I206*H206,2)</f>
        <v>0</v>
      </c>
      <c r="BL206" s="19" t="s">
        <v>252</v>
      </c>
      <c r="BM206" s="218" t="s">
        <v>350</v>
      </c>
    </row>
    <row r="207" s="2" customFormat="1">
      <c r="A207" s="40"/>
      <c r="B207" s="41"/>
      <c r="C207" s="42"/>
      <c r="D207" s="220" t="s">
        <v>179</v>
      </c>
      <c r="E207" s="42"/>
      <c r="F207" s="221" t="s">
        <v>349</v>
      </c>
      <c r="G207" s="42"/>
      <c r="H207" s="42"/>
      <c r="I207" s="222"/>
      <c r="J207" s="42"/>
      <c r="K207" s="42"/>
      <c r="L207" s="46"/>
      <c r="M207" s="223"/>
      <c r="N207" s="224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179</v>
      </c>
      <c r="AU207" s="19" t="s">
        <v>79</v>
      </c>
    </row>
    <row r="208" s="2" customFormat="1" ht="24.15" customHeight="1">
      <c r="A208" s="40"/>
      <c r="B208" s="41"/>
      <c r="C208" s="207" t="s">
        <v>351</v>
      </c>
      <c r="D208" s="207" t="s">
        <v>172</v>
      </c>
      <c r="E208" s="208" t="s">
        <v>352</v>
      </c>
      <c r="F208" s="209" t="s">
        <v>353</v>
      </c>
      <c r="G208" s="210" t="s">
        <v>224</v>
      </c>
      <c r="H208" s="211">
        <v>0.012</v>
      </c>
      <c r="I208" s="212"/>
      <c r="J208" s="213">
        <f>ROUND(I208*H208,2)</f>
        <v>0</v>
      </c>
      <c r="K208" s="209" t="s">
        <v>176</v>
      </c>
      <c r="L208" s="46"/>
      <c r="M208" s="214" t="s">
        <v>19</v>
      </c>
      <c r="N208" s="215" t="s">
        <v>40</v>
      </c>
      <c r="O208" s="86"/>
      <c r="P208" s="216">
        <f>O208*H208</f>
        <v>0</v>
      </c>
      <c r="Q208" s="216">
        <v>0</v>
      </c>
      <c r="R208" s="216">
        <f>Q208*H208</f>
        <v>0</v>
      </c>
      <c r="S208" s="216">
        <v>0</v>
      </c>
      <c r="T208" s="217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18" t="s">
        <v>252</v>
      </c>
      <c r="AT208" s="218" t="s">
        <v>172</v>
      </c>
      <c r="AU208" s="218" t="s">
        <v>79</v>
      </c>
      <c r="AY208" s="19" t="s">
        <v>170</v>
      </c>
      <c r="BE208" s="219">
        <f>IF(N208="základní",J208,0)</f>
        <v>0</v>
      </c>
      <c r="BF208" s="219">
        <f>IF(N208="snížená",J208,0)</f>
        <v>0</v>
      </c>
      <c r="BG208" s="219">
        <f>IF(N208="zákl. přenesená",J208,0)</f>
        <v>0</v>
      </c>
      <c r="BH208" s="219">
        <f>IF(N208="sníž. přenesená",J208,0)</f>
        <v>0</v>
      </c>
      <c r="BI208" s="219">
        <f>IF(N208="nulová",J208,0)</f>
        <v>0</v>
      </c>
      <c r="BJ208" s="19" t="s">
        <v>77</v>
      </c>
      <c r="BK208" s="219">
        <f>ROUND(I208*H208,2)</f>
        <v>0</v>
      </c>
      <c r="BL208" s="19" t="s">
        <v>252</v>
      </c>
      <c r="BM208" s="218" t="s">
        <v>354</v>
      </c>
    </row>
    <row r="209" s="2" customFormat="1">
      <c r="A209" s="40"/>
      <c r="B209" s="41"/>
      <c r="C209" s="42"/>
      <c r="D209" s="220" t="s">
        <v>179</v>
      </c>
      <c r="E209" s="42"/>
      <c r="F209" s="221" t="s">
        <v>355</v>
      </c>
      <c r="G209" s="42"/>
      <c r="H209" s="42"/>
      <c r="I209" s="222"/>
      <c r="J209" s="42"/>
      <c r="K209" s="42"/>
      <c r="L209" s="46"/>
      <c r="M209" s="223"/>
      <c r="N209" s="224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179</v>
      </c>
      <c r="AU209" s="19" t="s">
        <v>79</v>
      </c>
    </row>
    <row r="210" s="2" customFormat="1">
      <c r="A210" s="40"/>
      <c r="B210" s="41"/>
      <c r="C210" s="42"/>
      <c r="D210" s="225" t="s">
        <v>181</v>
      </c>
      <c r="E210" s="42"/>
      <c r="F210" s="226" t="s">
        <v>356</v>
      </c>
      <c r="G210" s="42"/>
      <c r="H210" s="42"/>
      <c r="I210" s="222"/>
      <c r="J210" s="42"/>
      <c r="K210" s="42"/>
      <c r="L210" s="46"/>
      <c r="M210" s="223"/>
      <c r="N210" s="224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181</v>
      </c>
      <c r="AU210" s="19" t="s">
        <v>79</v>
      </c>
    </row>
    <row r="211" s="12" customFormat="1" ht="22.8" customHeight="1">
      <c r="A211" s="12"/>
      <c r="B211" s="191"/>
      <c r="C211" s="192"/>
      <c r="D211" s="193" t="s">
        <v>68</v>
      </c>
      <c r="E211" s="205" t="s">
        <v>357</v>
      </c>
      <c r="F211" s="205" t="s">
        <v>358</v>
      </c>
      <c r="G211" s="192"/>
      <c r="H211" s="192"/>
      <c r="I211" s="195"/>
      <c r="J211" s="206">
        <f>BK211</f>
        <v>0</v>
      </c>
      <c r="K211" s="192"/>
      <c r="L211" s="197"/>
      <c r="M211" s="198"/>
      <c r="N211" s="199"/>
      <c r="O211" s="199"/>
      <c r="P211" s="200">
        <f>SUM(P212:P238)</f>
        <v>0</v>
      </c>
      <c r="Q211" s="199"/>
      <c r="R211" s="200">
        <f>SUM(R212:R238)</f>
        <v>0.02853</v>
      </c>
      <c r="S211" s="199"/>
      <c r="T211" s="201">
        <f>SUM(T212:T238)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02" t="s">
        <v>79</v>
      </c>
      <c r="AT211" s="203" t="s">
        <v>68</v>
      </c>
      <c r="AU211" s="203" t="s">
        <v>77</v>
      </c>
      <c r="AY211" s="202" t="s">
        <v>170</v>
      </c>
      <c r="BK211" s="204">
        <f>SUM(BK212:BK238)</f>
        <v>0</v>
      </c>
    </row>
    <row r="212" s="2" customFormat="1" ht="24.15" customHeight="1">
      <c r="A212" s="40"/>
      <c r="B212" s="41"/>
      <c r="C212" s="207" t="s">
        <v>359</v>
      </c>
      <c r="D212" s="207" t="s">
        <v>172</v>
      </c>
      <c r="E212" s="208" t="s">
        <v>360</v>
      </c>
      <c r="F212" s="209" t="s">
        <v>361</v>
      </c>
      <c r="G212" s="210" t="s">
        <v>260</v>
      </c>
      <c r="H212" s="211">
        <v>20</v>
      </c>
      <c r="I212" s="212"/>
      <c r="J212" s="213">
        <f>ROUND(I212*H212,2)</f>
        <v>0</v>
      </c>
      <c r="K212" s="209" t="s">
        <v>176</v>
      </c>
      <c r="L212" s="46"/>
      <c r="M212" s="214" t="s">
        <v>19</v>
      </c>
      <c r="N212" s="215" t="s">
        <v>40</v>
      </c>
      <c r="O212" s="86"/>
      <c r="P212" s="216">
        <f>O212*H212</f>
        <v>0</v>
      </c>
      <c r="Q212" s="216">
        <v>0.00052999999999999998</v>
      </c>
      <c r="R212" s="216">
        <f>Q212*H212</f>
        <v>0.0106</v>
      </c>
      <c r="S212" s="216">
        <v>0</v>
      </c>
      <c r="T212" s="217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18" t="s">
        <v>252</v>
      </c>
      <c r="AT212" s="218" t="s">
        <v>172</v>
      </c>
      <c r="AU212" s="218" t="s">
        <v>79</v>
      </c>
      <c r="AY212" s="19" t="s">
        <v>170</v>
      </c>
      <c r="BE212" s="219">
        <f>IF(N212="základní",J212,0)</f>
        <v>0</v>
      </c>
      <c r="BF212" s="219">
        <f>IF(N212="snížená",J212,0)</f>
        <v>0</v>
      </c>
      <c r="BG212" s="219">
        <f>IF(N212="zákl. přenesená",J212,0)</f>
        <v>0</v>
      </c>
      <c r="BH212" s="219">
        <f>IF(N212="sníž. přenesená",J212,0)</f>
        <v>0</v>
      </c>
      <c r="BI212" s="219">
        <f>IF(N212="nulová",J212,0)</f>
        <v>0</v>
      </c>
      <c r="BJ212" s="19" t="s">
        <v>77</v>
      </c>
      <c r="BK212" s="219">
        <f>ROUND(I212*H212,2)</f>
        <v>0</v>
      </c>
      <c r="BL212" s="19" t="s">
        <v>252</v>
      </c>
      <c r="BM212" s="218" t="s">
        <v>362</v>
      </c>
    </row>
    <row r="213" s="2" customFormat="1">
      <c r="A213" s="40"/>
      <c r="B213" s="41"/>
      <c r="C213" s="42"/>
      <c r="D213" s="220" t="s">
        <v>179</v>
      </c>
      <c r="E213" s="42"/>
      <c r="F213" s="221" t="s">
        <v>363</v>
      </c>
      <c r="G213" s="42"/>
      <c r="H213" s="42"/>
      <c r="I213" s="222"/>
      <c r="J213" s="42"/>
      <c r="K213" s="42"/>
      <c r="L213" s="46"/>
      <c r="M213" s="223"/>
      <c r="N213" s="224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179</v>
      </c>
      <c r="AU213" s="19" t="s">
        <v>79</v>
      </c>
    </row>
    <row r="214" s="2" customFormat="1">
      <c r="A214" s="40"/>
      <c r="B214" s="41"/>
      <c r="C214" s="42"/>
      <c r="D214" s="225" t="s">
        <v>181</v>
      </c>
      <c r="E214" s="42"/>
      <c r="F214" s="226" t="s">
        <v>364</v>
      </c>
      <c r="G214" s="42"/>
      <c r="H214" s="42"/>
      <c r="I214" s="222"/>
      <c r="J214" s="42"/>
      <c r="K214" s="42"/>
      <c r="L214" s="46"/>
      <c r="M214" s="223"/>
      <c r="N214" s="224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181</v>
      </c>
      <c r="AU214" s="19" t="s">
        <v>79</v>
      </c>
    </row>
    <row r="215" s="2" customFormat="1">
      <c r="A215" s="40"/>
      <c r="B215" s="41"/>
      <c r="C215" s="42"/>
      <c r="D215" s="220" t="s">
        <v>365</v>
      </c>
      <c r="E215" s="42"/>
      <c r="F215" s="258" t="s">
        <v>366</v>
      </c>
      <c r="G215" s="42"/>
      <c r="H215" s="42"/>
      <c r="I215" s="222"/>
      <c r="J215" s="42"/>
      <c r="K215" s="42"/>
      <c r="L215" s="46"/>
      <c r="M215" s="223"/>
      <c r="N215" s="224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365</v>
      </c>
      <c r="AU215" s="19" t="s">
        <v>79</v>
      </c>
    </row>
    <row r="216" s="2" customFormat="1" ht="24.15" customHeight="1">
      <c r="A216" s="40"/>
      <c r="B216" s="41"/>
      <c r="C216" s="207" t="s">
        <v>367</v>
      </c>
      <c r="D216" s="207" t="s">
        <v>172</v>
      </c>
      <c r="E216" s="208" t="s">
        <v>368</v>
      </c>
      <c r="F216" s="209" t="s">
        <v>369</v>
      </c>
      <c r="G216" s="210" t="s">
        <v>260</v>
      </c>
      <c r="H216" s="211">
        <v>15</v>
      </c>
      <c r="I216" s="212"/>
      <c r="J216" s="213">
        <f>ROUND(I216*H216,2)</f>
        <v>0</v>
      </c>
      <c r="K216" s="209" t="s">
        <v>176</v>
      </c>
      <c r="L216" s="46"/>
      <c r="M216" s="214" t="s">
        <v>19</v>
      </c>
      <c r="N216" s="215" t="s">
        <v>40</v>
      </c>
      <c r="O216" s="86"/>
      <c r="P216" s="216">
        <f>O216*H216</f>
        <v>0</v>
      </c>
      <c r="Q216" s="216">
        <v>0.00080999999999999996</v>
      </c>
      <c r="R216" s="216">
        <f>Q216*H216</f>
        <v>0.012149999999999999</v>
      </c>
      <c r="S216" s="216">
        <v>0</v>
      </c>
      <c r="T216" s="217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18" t="s">
        <v>252</v>
      </c>
      <c r="AT216" s="218" t="s">
        <v>172</v>
      </c>
      <c r="AU216" s="218" t="s">
        <v>79</v>
      </c>
      <c r="AY216" s="19" t="s">
        <v>170</v>
      </c>
      <c r="BE216" s="219">
        <f>IF(N216="základní",J216,0)</f>
        <v>0</v>
      </c>
      <c r="BF216" s="219">
        <f>IF(N216="snížená",J216,0)</f>
        <v>0</v>
      </c>
      <c r="BG216" s="219">
        <f>IF(N216="zákl. přenesená",J216,0)</f>
        <v>0</v>
      </c>
      <c r="BH216" s="219">
        <f>IF(N216="sníž. přenesená",J216,0)</f>
        <v>0</v>
      </c>
      <c r="BI216" s="219">
        <f>IF(N216="nulová",J216,0)</f>
        <v>0</v>
      </c>
      <c r="BJ216" s="19" t="s">
        <v>77</v>
      </c>
      <c r="BK216" s="219">
        <f>ROUND(I216*H216,2)</f>
        <v>0</v>
      </c>
      <c r="BL216" s="19" t="s">
        <v>252</v>
      </c>
      <c r="BM216" s="218" t="s">
        <v>370</v>
      </c>
    </row>
    <row r="217" s="2" customFormat="1">
      <c r="A217" s="40"/>
      <c r="B217" s="41"/>
      <c r="C217" s="42"/>
      <c r="D217" s="220" t="s">
        <v>179</v>
      </c>
      <c r="E217" s="42"/>
      <c r="F217" s="221" t="s">
        <v>371</v>
      </c>
      <c r="G217" s="42"/>
      <c r="H217" s="42"/>
      <c r="I217" s="222"/>
      <c r="J217" s="42"/>
      <c r="K217" s="42"/>
      <c r="L217" s="46"/>
      <c r="M217" s="223"/>
      <c r="N217" s="224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179</v>
      </c>
      <c r="AU217" s="19" t="s">
        <v>79</v>
      </c>
    </row>
    <row r="218" s="2" customFormat="1">
      <c r="A218" s="40"/>
      <c r="B218" s="41"/>
      <c r="C218" s="42"/>
      <c r="D218" s="225" t="s">
        <v>181</v>
      </c>
      <c r="E218" s="42"/>
      <c r="F218" s="226" t="s">
        <v>372</v>
      </c>
      <c r="G218" s="42"/>
      <c r="H218" s="42"/>
      <c r="I218" s="222"/>
      <c r="J218" s="42"/>
      <c r="K218" s="42"/>
      <c r="L218" s="46"/>
      <c r="M218" s="223"/>
      <c r="N218" s="224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181</v>
      </c>
      <c r="AU218" s="19" t="s">
        <v>79</v>
      </c>
    </row>
    <row r="219" s="2" customFormat="1">
      <c r="A219" s="40"/>
      <c r="B219" s="41"/>
      <c r="C219" s="42"/>
      <c r="D219" s="220" t="s">
        <v>365</v>
      </c>
      <c r="E219" s="42"/>
      <c r="F219" s="258" t="s">
        <v>373</v>
      </c>
      <c r="G219" s="42"/>
      <c r="H219" s="42"/>
      <c r="I219" s="222"/>
      <c r="J219" s="42"/>
      <c r="K219" s="42"/>
      <c r="L219" s="46"/>
      <c r="M219" s="223"/>
      <c r="N219" s="224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365</v>
      </c>
      <c r="AU219" s="19" t="s">
        <v>79</v>
      </c>
    </row>
    <row r="220" s="2" customFormat="1" ht="21.75" customHeight="1">
      <c r="A220" s="40"/>
      <c r="B220" s="41"/>
      <c r="C220" s="207" t="s">
        <v>374</v>
      </c>
      <c r="D220" s="207" t="s">
        <v>172</v>
      </c>
      <c r="E220" s="208" t="s">
        <v>375</v>
      </c>
      <c r="F220" s="209" t="s">
        <v>376</v>
      </c>
      <c r="G220" s="210" t="s">
        <v>268</v>
      </c>
      <c r="H220" s="211">
        <v>10</v>
      </c>
      <c r="I220" s="212"/>
      <c r="J220" s="213">
        <f>ROUND(I220*H220,2)</f>
        <v>0</v>
      </c>
      <c r="K220" s="209" t="s">
        <v>176</v>
      </c>
      <c r="L220" s="46"/>
      <c r="M220" s="214" t="s">
        <v>19</v>
      </c>
      <c r="N220" s="215" t="s">
        <v>40</v>
      </c>
      <c r="O220" s="86"/>
      <c r="P220" s="216">
        <f>O220*H220</f>
        <v>0</v>
      </c>
      <c r="Q220" s="216">
        <v>0.00017000000000000001</v>
      </c>
      <c r="R220" s="216">
        <f>Q220*H220</f>
        <v>0.0017000000000000001</v>
      </c>
      <c r="S220" s="216">
        <v>0</v>
      </c>
      <c r="T220" s="217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18" t="s">
        <v>252</v>
      </c>
      <c r="AT220" s="218" t="s">
        <v>172</v>
      </c>
      <c r="AU220" s="218" t="s">
        <v>79</v>
      </c>
      <c r="AY220" s="19" t="s">
        <v>170</v>
      </c>
      <c r="BE220" s="219">
        <f>IF(N220="základní",J220,0)</f>
        <v>0</v>
      </c>
      <c r="BF220" s="219">
        <f>IF(N220="snížená",J220,0)</f>
        <v>0</v>
      </c>
      <c r="BG220" s="219">
        <f>IF(N220="zákl. přenesená",J220,0)</f>
        <v>0</v>
      </c>
      <c r="BH220" s="219">
        <f>IF(N220="sníž. přenesená",J220,0)</f>
        <v>0</v>
      </c>
      <c r="BI220" s="219">
        <f>IF(N220="nulová",J220,0)</f>
        <v>0</v>
      </c>
      <c r="BJ220" s="19" t="s">
        <v>77</v>
      </c>
      <c r="BK220" s="219">
        <f>ROUND(I220*H220,2)</f>
        <v>0</v>
      </c>
      <c r="BL220" s="19" t="s">
        <v>252</v>
      </c>
      <c r="BM220" s="218" t="s">
        <v>377</v>
      </c>
    </row>
    <row r="221" s="2" customFormat="1">
      <c r="A221" s="40"/>
      <c r="B221" s="41"/>
      <c r="C221" s="42"/>
      <c r="D221" s="220" t="s">
        <v>179</v>
      </c>
      <c r="E221" s="42"/>
      <c r="F221" s="221" t="s">
        <v>378</v>
      </c>
      <c r="G221" s="42"/>
      <c r="H221" s="42"/>
      <c r="I221" s="222"/>
      <c r="J221" s="42"/>
      <c r="K221" s="42"/>
      <c r="L221" s="46"/>
      <c r="M221" s="223"/>
      <c r="N221" s="224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179</v>
      </c>
      <c r="AU221" s="19" t="s">
        <v>79</v>
      </c>
    </row>
    <row r="222" s="2" customFormat="1">
      <c r="A222" s="40"/>
      <c r="B222" s="41"/>
      <c r="C222" s="42"/>
      <c r="D222" s="225" t="s">
        <v>181</v>
      </c>
      <c r="E222" s="42"/>
      <c r="F222" s="226" t="s">
        <v>379</v>
      </c>
      <c r="G222" s="42"/>
      <c r="H222" s="42"/>
      <c r="I222" s="222"/>
      <c r="J222" s="42"/>
      <c r="K222" s="42"/>
      <c r="L222" s="46"/>
      <c r="M222" s="223"/>
      <c r="N222" s="224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181</v>
      </c>
      <c r="AU222" s="19" t="s">
        <v>79</v>
      </c>
    </row>
    <row r="223" s="2" customFormat="1" ht="21.75" customHeight="1">
      <c r="A223" s="40"/>
      <c r="B223" s="41"/>
      <c r="C223" s="207" t="s">
        <v>380</v>
      </c>
      <c r="D223" s="207" t="s">
        <v>172</v>
      </c>
      <c r="E223" s="208" t="s">
        <v>381</v>
      </c>
      <c r="F223" s="209" t="s">
        <v>382</v>
      </c>
      <c r="G223" s="210" t="s">
        <v>268</v>
      </c>
      <c r="H223" s="211">
        <v>4</v>
      </c>
      <c r="I223" s="212"/>
      <c r="J223" s="213">
        <f>ROUND(I223*H223,2)</f>
        <v>0</v>
      </c>
      <c r="K223" s="209" t="s">
        <v>176</v>
      </c>
      <c r="L223" s="46"/>
      <c r="M223" s="214" t="s">
        <v>19</v>
      </c>
      <c r="N223" s="215" t="s">
        <v>40</v>
      </c>
      <c r="O223" s="86"/>
      <c r="P223" s="216">
        <f>O223*H223</f>
        <v>0</v>
      </c>
      <c r="Q223" s="216">
        <v>0.00017000000000000001</v>
      </c>
      <c r="R223" s="216">
        <f>Q223*H223</f>
        <v>0.00068000000000000005</v>
      </c>
      <c r="S223" s="216">
        <v>0</v>
      </c>
      <c r="T223" s="217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18" t="s">
        <v>252</v>
      </c>
      <c r="AT223" s="218" t="s">
        <v>172</v>
      </c>
      <c r="AU223" s="218" t="s">
        <v>79</v>
      </c>
      <c r="AY223" s="19" t="s">
        <v>170</v>
      </c>
      <c r="BE223" s="219">
        <f>IF(N223="základní",J223,0)</f>
        <v>0</v>
      </c>
      <c r="BF223" s="219">
        <f>IF(N223="snížená",J223,0)</f>
        <v>0</v>
      </c>
      <c r="BG223" s="219">
        <f>IF(N223="zákl. přenesená",J223,0)</f>
        <v>0</v>
      </c>
      <c r="BH223" s="219">
        <f>IF(N223="sníž. přenesená",J223,0)</f>
        <v>0</v>
      </c>
      <c r="BI223" s="219">
        <f>IF(N223="nulová",J223,0)</f>
        <v>0</v>
      </c>
      <c r="BJ223" s="19" t="s">
        <v>77</v>
      </c>
      <c r="BK223" s="219">
        <f>ROUND(I223*H223,2)</f>
        <v>0</v>
      </c>
      <c r="BL223" s="19" t="s">
        <v>252</v>
      </c>
      <c r="BM223" s="218" t="s">
        <v>383</v>
      </c>
    </row>
    <row r="224" s="2" customFormat="1">
      <c r="A224" s="40"/>
      <c r="B224" s="41"/>
      <c r="C224" s="42"/>
      <c r="D224" s="220" t="s">
        <v>179</v>
      </c>
      <c r="E224" s="42"/>
      <c r="F224" s="221" t="s">
        <v>384</v>
      </c>
      <c r="G224" s="42"/>
      <c r="H224" s="42"/>
      <c r="I224" s="222"/>
      <c r="J224" s="42"/>
      <c r="K224" s="42"/>
      <c r="L224" s="46"/>
      <c r="M224" s="223"/>
      <c r="N224" s="224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179</v>
      </c>
      <c r="AU224" s="19" t="s">
        <v>79</v>
      </c>
    </row>
    <row r="225" s="2" customFormat="1">
      <c r="A225" s="40"/>
      <c r="B225" s="41"/>
      <c r="C225" s="42"/>
      <c r="D225" s="225" t="s">
        <v>181</v>
      </c>
      <c r="E225" s="42"/>
      <c r="F225" s="226" t="s">
        <v>385</v>
      </c>
      <c r="G225" s="42"/>
      <c r="H225" s="42"/>
      <c r="I225" s="222"/>
      <c r="J225" s="42"/>
      <c r="K225" s="42"/>
      <c r="L225" s="46"/>
      <c r="M225" s="223"/>
      <c r="N225" s="224"/>
      <c r="O225" s="86"/>
      <c r="P225" s="86"/>
      <c r="Q225" s="86"/>
      <c r="R225" s="86"/>
      <c r="S225" s="86"/>
      <c r="T225" s="87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9" t="s">
        <v>181</v>
      </c>
      <c r="AU225" s="19" t="s">
        <v>79</v>
      </c>
    </row>
    <row r="226" s="2" customFormat="1" ht="16.5" customHeight="1">
      <c r="A226" s="40"/>
      <c r="B226" s="41"/>
      <c r="C226" s="248" t="s">
        <v>386</v>
      </c>
      <c r="D226" s="248" t="s">
        <v>265</v>
      </c>
      <c r="E226" s="249" t="s">
        <v>387</v>
      </c>
      <c r="F226" s="250" t="s">
        <v>388</v>
      </c>
      <c r="G226" s="251" t="s">
        <v>268</v>
      </c>
      <c r="H226" s="252">
        <v>4</v>
      </c>
      <c r="I226" s="253"/>
      <c r="J226" s="254">
        <f>ROUND(I226*H226,2)</f>
        <v>0</v>
      </c>
      <c r="K226" s="250" t="s">
        <v>19</v>
      </c>
      <c r="L226" s="255"/>
      <c r="M226" s="256" t="s">
        <v>19</v>
      </c>
      <c r="N226" s="257" t="s">
        <v>40</v>
      </c>
      <c r="O226" s="86"/>
      <c r="P226" s="216">
        <f>O226*H226</f>
        <v>0</v>
      </c>
      <c r="Q226" s="216">
        <v>1.0000000000000001E-05</v>
      </c>
      <c r="R226" s="216">
        <f>Q226*H226</f>
        <v>4.0000000000000003E-05</v>
      </c>
      <c r="S226" s="216">
        <v>0</v>
      </c>
      <c r="T226" s="217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18" t="s">
        <v>314</v>
      </c>
      <c r="AT226" s="218" t="s">
        <v>265</v>
      </c>
      <c r="AU226" s="218" t="s">
        <v>79</v>
      </c>
      <c r="AY226" s="19" t="s">
        <v>170</v>
      </c>
      <c r="BE226" s="219">
        <f>IF(N226="základní",J226,0)</f>
        <v>0</v>
      </c>
      <c r="BF226" s="219">
        <f>IF(N226="snížená",J226,0)</f>
        <v>0</v>
      </c>
      <c r="BG226" s="219">
        <f>IF(N226="zákl. přenesená",J226,0)</f>
        <v>0</v>
      </c>
      <c r="BH226" s="219">
        <f>IF(N226="sníž. přenesená",J226,0)</f>
        <v>0</v>
      </c>
      <c r="BI226" s="219">
        <f>IF(N226="nulová",J226,0)</f>
        <v>0</v>
      </c>
      <c r="BJ226" s="19" t="s">
        <v>77</v>
      </c>
      <c r="BK226" s="219">
        <f>ROUND(I226*H226,2)</f>
        <v>0</v>
      </c>
      <c r="BL226" s="19" t="s">
        <v>252</v>
      </c>
      <c r="BM226" s="218" t="s">
        <v>389</v>
      </c>
    </row>
    <row r="227" s="2" customFormat="1">
      <c r="A227" s="40"/>
      <c r="B227" s="41"/>
      <c r="C227" s="42"/>
      <c r="D227" s="220" t="s">
        <v>179</v>
      </c>
      <c r="E227" s="42"/>
      <c r="F227" s="221" t="s">
        <v>388</v>
      </c>
      <c r="G227" s="42"/>
      <c r="H227" s="42"/>
      <c r="I227" s="222"/>
      <c r="J227" s="42"/>
      <c r="K227" s="42"/>
      <c r="L227" s="46"/>
      <c r="M227" s="223"/>
      <c r="N227" s="224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179</v>
      </c>
      <c r="AU227" s="19" t="s">
        <v>79</v>
      </c>
    </row>
    <row r="228" s="2" customFormat="1" ht="16.5" customHeight="1">
      <c r="A228" s="40"/>
      <c r="B228" s="41"/>
      <c r="C228" s="248" t="s">
        <v>390</v>
      </c>
      <c r="D228" s="248" t="s">
        <v>265</v>
      </c>
      <c r="E228" s="249" t="s">
        <v>391</v>
      </c>
      <c r="F228" s="250" t="s">
        <v>392</v>
      </c>
      <c r="G228" s="251" t="s">
        <v>268</v>
      </c>
      <c r="H228" s="252">
        <v>10</v>
      </c>
      <c r="I228" s="253"/>
      <c r="J228" s="254">
        <f>ROUND(I228*H228,2)</f>
        <v>0</v>
      </c>
      <c r="K228" s="250" t="s">
        <v>19</v>
      </c>
      <c r="L228" s="255"/>
      <c r="M228" s="256" t="s">
        <v>19</v>
      </c>
      <c r="N228" s="257" t="s">
        <v>40</v>
      </c>
      <c r="O228" s="86"/>
      <c r="P228" s="216">
        <f>O228*H228</f>
        <v>0</v>
      </c>
      <c r="Q228" s="216">
        <v>1.0000000000000001E-05</v>
      </c>
      <c r="R228" s="216">
        <f>Q228*H228</f>
        <v>0.00010000000000000001</v>
      </c>
      <c r="S228" s="216">
        <v>0</v>
      </c>
      <c r="T228" s="217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18" t="s">
        <v>314</v>
      </c>
      <c r="AT228" s="218" t="s">
        <v>265</v>
      </c>
      <c r="AU228" s="218" t="s">
        <v>79</v>
      </c>
      <c r="AY228" s="19" t="s">
        <v>170</v>
      </c>
      <c r="BE228" s="219">
        <f>IF(N228="základní",J228,0)</f>
        <v>0</v>
      </c>
      <c r="BF228" s="219">
        <f>IF(N228="snížená",J228,0)</f>
        <v>0</v>
      </c>
      <c r="BG228" s="219">
        <f>IF(N228="zákl. přenesená",J228,0)</f>
        <v>0</v>
      </c>
      <c r="BH228" s="219">
        <f>IF(N228="sníž. přenesená",J228,0)</f>
        <v>0</v>
      </c>
      <c r="BI228" s="219">
        <f>IF(N228="nulová",J228,0)</f>
        <v>0</v>
      </c>
      <c r="BJ228" s="19" t="s">
        <v>77</v>
      </c>
      <c r="BK228" s="219">
        <f>ROUND(I228*H228,2)</f>
        <v>0</v>
      </c>
      <c r="BL228" s="19" t="s">
        <v>252</v>
      </c>
      <c r="BM228" s="218" t="s">
        <v>393</v>
      </c>
    </row>
    <row r="229" s="2" customFormat="1">
      <c r="A229" s="40"/>
      <c r="B229" s="41"/>
      <c r="C229" s="42"/>
      <c r="D229" s="220" t="s">
        <v>179</v>
      </c>
      <c r="E229" s="42"/>
      <c r="F229" s="221" t="s">
        <v>392</v>
      </c>
      <c r="G229" s="42"/>
      <c r="H229" s="42"/>
      <c r="I229" s="222"/>
      <c r="J229" s="42"/>
      <c r="K229" s="42"/>
      <c r="L229" s="46"/>
      <c r="M229" s="223"/>
      <c r="N229" s="224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179</v>
      </c>
      <c r="AU229" s="19" t="s">
        <v>79</v>
      </c>
    </row>
    <row r="230" s="2" customFormat="1" ht="16.5" customHeight="1">
      <c r="A230" s="40"/>
      <c r="B230" s="41"/>
      <c r="C230" s="207" t="s">
        <v>394</v>
      </c>
      <c r="D230" s="207" t="s">
        <v>172</v>
      </c>
      <c r="E230" s="208" t="s">
        <v>395</v>
      </c>
      <c r="F230" s="209" t="s">
        <v>396</v>
      </c>
      <c r="G230" s="210" t="s">
        <v>268</v>
      </c>
      <c r="H230" s="211">
        <v>6</v>
      </c>
      <c r="I230" s="212"/>
      <c r="J230" s="213">
        <f>ROUND(I230*H230,2)</f>
        <v>0</v>
      </c>
      <c r="K230" s="209" t="s">
        <v>176</v>
      </c>
      <c r="L230" s="46"/>
      <c r="M230" s="214" t="s">
        <v>19</v>
      </c>
      <c r="N230" s="215" t="s">
        <v>40</v>
      </c>
      <c r="O230" s="86"/>
      <c r="P230" s="216">
        <f>O230*H230</f>
        <v>0</v>
      </c>
      <c r="Q230" s="216">
        <v>0.00029</v>
      </c>
      <c r="R230" s="216">
        <f>Q230*H230</f>
        <v>0.00174</v>
      </c>
      <c r="S230" s="216">
        <v>0</v>
      </c>
      <c r="T230" s="217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18" t="s">
        <v>252</v>
      </c>
      <c r="AT230" s="218" t="s">
        <v>172</v>
      </c>
      <c r="AU230" s="218" t="s">
        <v>79</v>
      </c>
      <c r="AY230" s="19" t="s">
        <v>170</v>
      </c>
      <c r="BE230" s="219">
        <f>IF(N230="základní",J230,0)</f>
        <v>0</v>
      </c>
      <c r="BF230" s="219">
        <f>IF(N230="snížená",J230,0)</f>
        <v>0</v>
      </c>
      <c r="BG230" s="219">
        <f>IF(N230="zákl. přenesená",J230,0)</f>
        <v>0</v>
      </c>
      <c r="BH230" s="219">
        <f>IF(N230="sníž. přenesená",J230,0)</f>
        <v>0</v>
      </c>
      <c r="BI230" s="219">
        <f>IF(N230="nulová",J230,0)</f>
        <v>0</v>
      </c>
      <c r="BJ230" s="19" t="s">
        <v>77</v>
      </c>
      <c r="BK230" s="219">
        <f>ROUND(I230*H230,2)</f>
        <v>0</v>
      </c>
      <c r="BL230" s="19" t="s">
        <v>252</v>
      </c>
      <c r="BM230" s="218" t="s">
        <v>397</v>
      </c>
    </row>
    <row r="231" s="2" customFormat="1">
      <c r="A231" s="40"/>
      <c r="B231" s="41"/>
      <c r="C231" s="42"/>
      <c r="D231" s="220" t="s">
        <v>179</v>
      </c>
      <c r="E231" s="42"/>
      <c r="F231" s="221" t="s">
        <v>398</v>
      </c>
      <c r="G231" s="42"/>
      <c r="H231" s="42"/>
      <c r="I231" s="222"/>
      <c r="J231" s="42"/>
      <c r="K231" s="42"/>
      <c r="L231" s="46"/>
      <c r="M231" s="223"/>
      <c r="N231" s="224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179</v>
      </c>
      <c r="AU231" s="19" t="s">
        <v>79</v>
      </c>
    </row>
    <row r="232" s="2" customFormat="1">
      <c r="A232" s="40"/>
      <c r="B232" s="41"/>
      <c r="C232" s="42"/>
      <c r="D232" s="225" t="s">
        <v>181</v>
      </c>
      <c r="E232" s="42"/>
      <c r="F232" s="226" t="s">
        <v>399</v>
      </c>
      <c r="G232" s="42"/>
      <c r="H232" s="42"/>
      <c r="I232" s="222"/>
      <c r="J232" s="42"/>
      <c r="K232" s="42"/>
      <c r="L232" s="46"/>
      <c r="M232" s="223"/>
      <c r="N232" s="224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181</v>
      </c>
      <c r="AU232" s="19" t="s">
        <v>79</v>
      </c>
    </row>
    <row r="233" s="2" customFormat="1" ht="16.5" customHeight="1">
      <c r="A233" s="40"/>
      <c r="B233" s="41"/>
      <c r="C233" s="207" t="s">
        <v>400</v>
      </c>
      <c r="D233" s="207" t="s">
        <v>172</v>
      </c>
      <c r="E233" s="208" t="s">
        <v>401</v>
      </c>
      <c r="F233" s="209" t="s">
        <v>402</v>
      </c>
      <c r="G233" s="210" t="s">
        <v>268</v>
      </c>
      <c r="H233" s="211">
        <v>2</v>
      </c>
      <c r="I233" s="212"/>
      <c r="J233" s="213">
        <f>ROUND(I233*H233,2)</f>
        <v>0</v>
      </c>
      <c r="K233" s="209" t="s">
        <v>176</v>
      </c>
      <c r="L233" s="46"/>
      <c r="M233" s="214" t="s">
        <v>19</v>
      </c>
      <c r="N233" s="215" t="s">
        <v>40</v>
      </c>
      <c r="O233" s="86"/>
      <c r="P233" s="216">
        <f>O233*H233</f>
        <v>0</v>
      </c>
      <c r="Q233" s="216">
        <v>0.00076000000000000004</v>
      </c>
      <c r="R233" s="216">
        <f>Q233*H233</f>
        <v>0.0015200000000000001</v>
      </c>
      <c r="S233" s="216">
        <v>0</v>
      </c>
      <c r="T233" s="217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18" t="s">
        <v>252</v>
      </c>
      <c r="AT233" s="218" t="s">
        <v>172</v>
      </c>
      <c r="AU233" s="218" t="s">
        <v>79</v>
      </c>
      <c r="AY233" s="19" t="s">
        <v>170</v>
      </c>
      <c r="BE233" s="219">
        <f>IF(N233="základní",J233,0)</f>
        <v>0</v>
      </c>
      <c r="BF233" s="219">
        <f>IF(N233="snížená",J233,0)</f>
        <v>0</v>
      </c>
      <c r="BG233" s="219">
        <f>IF(N233="zákl. přenesená",J233,0)</f>
        <v>0</v>
      </c>
      <c r="BH233" s="219">
        <f>IF(N233="sníž. přenesená",J233,0)</f>
        <v>0</v>
      </c>
      <c r="BI233" s="219">
        <f>IF(N233="nulová",J233,0)</f>
        <v>0</v>
      </c>
      <c r="BJ233" s="19" t="s">
        <v>77</v>
      </c>
      <c r="BK233" s="219">
        <f>ROUND(I233*H233,2)</f>
        <v>0</v>
      </c>
      <c r="BL233" s="19" t="s">
        <v>252</v>
      </c>
      <c r="BM233" s="218" t="s">
        <v>403</v>
      </c>
    </row>
    <row r="234" s="2" customFormat="1">
      <c r="A234" s="40"/>
      <c r="B234" s="41"/>
      <c r="C234" s="42"/>
      <c r="D234" s="220" t="s">
        <v>179</v>
      </c>
      <c r="E234" s="42"/>
      <c r="F234" s="221" t="s">
        <v>404</v>
      </c>
      <c r="G234" s="42"/>
      <c r="H234" s="42"/>
      <c r="I234" s="222"/>
      <c r="J234" s="42"/>
      <c r="K234" s="42"/>
      <c r="L234" s="46"/>
      <c r="M234" s="223"/>
      <c r="N234" s="224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179</v>
      </c>
      <c r="AU234" s="19" t="s">
        <v>79</v>
      </c>
    </row>
    <row r="235" s="2" customFormat="1">
      <c r="A235" s="40"/>
      <c r="B235" s="41"/>
      <c r="C235" s="42"/>
      <c r="D235" s="225" t="s">
        <v>181</v>
      </c>
      <c r="E235" s="42"/>
      <c r="F235" s="226" t="s">
        <v>405</v>
      </c>
      <c r="G235" s="42"/>
      <c r="H235" s="42"/>
      <c r="I235" s="222"/>
      <c r="J235" s="42"/>
      <c r="K235" s="42"/>
      <c r="L235" s="46"/>
      <c r="M235" s="223"/>
      <c r="N235" s="224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181</v>
      </c>
      <c r="AU235" s="19" t="s">
        <v>79</v>
      </c>
    </row>
    <row r="236" s="2" customFormat="1" ht="24.15" customHeight="1">
      <c r="A236" s="40"/>
      <c r="B236" s="41"/>
      <c r="C236" s="207" t="s">
        <v>406</v>
      </c>
      <c r="D236" s="207" t="s">
        <v>172</v>
      </c>
      <c r="E236" s="208" t="s">
        <v>407</v>
      </c>
      <c r="F236" s="209" t="s">
        <v>408</v>
      </c>
      <c r="G236" s="210" t="s">
        <v>224</v>
      </c>
      <c r="H236" s="211">
        <v>0.029000000000000001</v>
      </c>
      <c r="I236" s="212"/>
      <c r="J236" s="213">
        <f>ROUND(I236*H236,2)</f>
        <v>0</v>
      </c>
      <c r="K236" s="209" t="s">
        <v>176</v>
      </c>
      <c r="L236" s="46"/>
      <c r="M236" s="214" t="s">
        <v>19</v>
      </c>
      <c r="N236" s="215" t="s">
        <v>40</v>
      </c>
      <c r="O236" s="86"/>
      <c r="P236" s="216">
        <f>O236*H236</f>
        <v>0</v>
      </c>
      <c r="Q236" s="216">
        <v>0</v>
      </c>
      <c r="R236" s="216">
        <f>Q236*H236</f>
        <v>0</v>
      </c>
      <c r="S236" s="216">
        <v>0</v>
      </c>
      <c r="T236" s="217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18" t="s">
        <v>252</v>
      </c>
      <c r="AT236" s="218" t="s">
        <v>172</v>
      </c>
      <c r="AU236" s="218" t="s">
        <v>79</v>
      </c>
      <c r="AY236" s="19" t="s">
        <v>170</v>
      </c>
      <c r="BE236" s="219">
        <f>IF(N236="základní",J236,0)</f>
        <v>0</v>
      </c>
      <c r="BF236" s="219">
        <f>IF(N236="snížená",J236,0)</f>
        <v>0</v>
      </c>
      <c r="BG236" s="219">
        <f>IF(N236="zákl. přenesená",J236,0)</f>
        <v>0</v>
      </c>
      <c r="BH236" s="219">
        <f>IF(N236="sníž. přenesená",J236,0)</f>
        <v>0</v>
      </c>
      <c r="BI236" s="219">
        <f>IF(N236="nulová",J236,0)</f>
        <v>0</v>
      </c>
      <c r="BJ236" s="19" t="s">
        <v>77</v>
      </c>
      <c r="BK236" s="219">
        <f>ROUND(I236*H236,2)</f>
        <v>0</v>
      </c>
      <c r="BL236" s="19" t="s">
        <v>252</v>
      </c>
      <c r="BM236" s="218" t="s">
        <v>409</v>
      </c>
    </row>
    <row r="237" s="2" customFormat="1">
      <c r="A237" s="40"/>
      <c r="B237" s="41"/>
      <c r="C237" s="42"/>
      <c r="D237" s="220" t="s">
        <v>179</v>
      </c>
      <c r="E237" s="42"/>
      <c r="F237" s="221" t="s">
        <v>410</v>
      </c>
      <c r="G237" s="42"/>
      <c r="H237" s="42"/>
      <c r="I237" s="222"/>
      <c r="J237" s="42"/>
      <c r="K237" s="42"/>
      <c r="L237" s="46"/>
      <c r="M237" s="223"/>
      <c r="N237" s="224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179</v>
      </c>
      <c r="AU237" s="19" t="s">
        <v>79</v>
      </c>
    </row>
    <row r="238" s="2" customFormat="1">
      <c r="A238" s="40"/>
      <c r="B238" s="41"/>
      <c r="C238" s="42"/>
      <c r="D238" s="225" t="s">
        <v>181</v>
      </c>
      <c r="E238" s="42"/>
      <c r="F238" s="226" t="s">
        <v>411</v>
      </c>
      <c r="G238" s="42"/>
      <c r="H238" s="42"/>
      <c r="I238" s="222"/>
      <c r="J238" s="42"/>
      <c r="K238" s="42"/>
      <c r="L238" s="46"/>
      <c r="M238" s="223"/>
      <c r="N238" s="224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181</v>
      </c>
      <c r="AU238" s="19" t="s">
        <v>79</v>
      </c>
    </row>
    <row r="239" s="12" customFormat="1" ht="22.8" customHeight="1">
      <c r="A239" s="12"/>
      <c r="B239" s="191"/>
      <c r="C239" s="192"/>
      <c r="D239" s="193" t="s">
        <v>68</v>
      </c>
      <c r="E239" s="205" t="s">
        <v>412</v>
      </c>
      <c r="F239" s="205" t="s">
        <v>413</v>
      </c>
      <c r="G239" s="192"/>
      <c r="H239" s="192"/>
      <c r="I239" s="195"/>
      <c r="J239" s="206">
        <f>BK239</f>
        <v>0</v>
      </c>
      <c r="K239" s="192"/>
      <c r="L239" s="197"/>
      <c r="M239" s="198"/>
      <c r="N239" s="199"/>
      <c r="O239" s="199"/>
      <c r="P239" s="200">
        <f>SUM(P240:P246)</f>
        <v>0</v>
      </c>
      <c r="Q239" s="199"/>
      <c r="R239" s="200">
        <f>SUM(R240:R246)</f>
        <v>0.0124</v>
      </c>
      <c r="S239" s="199"/>
      <c r="T239" s="201">
        <f>SUM(T240:T246)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02" t="s">
        <v>79</v>
      </c>
      <c r="AT239" s="203" t="s">
        <v>68</v>
      </c>
      <c r="AU239" s="203" t="s">
        <v>77</v>
      </c>
      <c r="AY239" s="202" t="s">
        <v>170</v>
      </c>
      <c r="BK239" s="204">
        <f>SUM(BK240:BK246)</f>
        <v>0</v>
      </c>
    </row>
    <row r="240" s="2" customFormat="1" ht="24.15" customHeight="1">
      <c r="A240" s="40"/>
      <c r="B240" s="41"/>
      <c r="C240" s="207" t="s">
        <v>414</v>
      </c>
      <c r="D240" s="207" t="s">
        <v>172</v>
      </c>
      <c r="E240" s="208" t="s">
        <v>415</v>
      </c>
      <c r="F240" s="209" t="s">
        <v>416</v>
      </c>
      <c r="G240" s="210" t="s">
        <v>260</v>
      </c>
      <c r="H240" s="211">
        <v>10</v>
      </c>
      <c r="I240" s="212"/>
      <c r="J240" s="213">
        <f>ROUND(I240*H240,2)</f>
        <v>0</v>
      </c>
      <c r="K240" s="209" t="s">
        <v>176</v>
      </c>
      <c r="L240" s="46"/>
      <c r="M240" s="214" t="s">
        <v>19</v>
      </c>
      <c r="N240" s="215" t="s">
        <v>40</v>
      </c>
      <c r="O240" s="86"/>
      <c r="P240" s="216">
        <f>O240*H240</f>
        <v>0</v>
      </c>
      <c r="Q240" s="216">
        <v>0.00124</v>
      </c>
      <c r="R240" s="216">
        <f>Q240*H240</f>
        <v>0.0124</v>
      </c>
      <c r="S240" s="216">
        <v>0</v>
      </c>
      <c r="T240" s="217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18" t="s">
        <v>252</v>
      </c>
      <c r="AT240" s="218" t="s">
        <v>172</v>
      </c>
      <c r="AU240" s="218" t="s">
        <v>79</v>
      </c>
      <c r="AY240" s="19" t="s">
        <v>170</v>
      </c>
      <c r="BE240" s="219">
        <f>IF(N240="základní",J240,0)</f>
        <v>0</v>
      </c>
      <c r="BF240" s="219">
        <f>IF(N240="snížená",J240,0)</f>
        <v>0</v>
      </c>
      <c r="BG240" s="219">
        <f>IF(N240="zákl. přenesená",J240,0)</f>
        <v>0</v>
      </c>
      <c r="BH240" s="219">
        <f>IF(N240="sníž. přenesená",J240,0)</f>
        <v>0</v>
      </c>
      <c r="BI240" s="219">
        <f>IF(N240="nulová",J240,0)</f>
        <v>0</v>
      </c>
      <c r="BJ240" s="19" t="s">
        <v>77</v>
      </c>
      <c r="BK240" s="219">
        <f>ROUND(I240*H240,2)</f>
        <v>0</v>
      </c>
      <c r="BL240" s="19" t="s">
        <v>252</v>
      </c>
      <c r="BM240" s="218" t="s">
        <v>417</v>
      </c>
    </row>
    <row r="241" s="2" customFormat="1">
      <c r="A241" s="40"/>
      <c r="B241" s="41"/>
      <c r="C241" s="42"/>
      <c r="D241" s="220" t="s">
        <v>179</v>
      </c>
      <c r="E241" s="42"/>
      <c r="F241" s="221" t="s">
        <v>418</v>
      </c>
      <c r="G241" s="42"/>
      <c r="H241" s="42"/>
      <c r="I241" s="222"/>
      <c r="J241" s="42"/>
      <c r="K241" s="42"/>
      <c r="L241" s="46"/>
      <c r="M241" s="223"/>
      <c r="N241" s="224"/>
      <c r="O241" s="86"/>
      <c r="P241" s="86"/>
      <c r="Q241" s="86"/>
      <c r="R241" s="86"/>
      <c r="S241" s="86"/>
      <c r="T241" s="87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9" t="s">
        <v>179</v>
      </c>
      <c r="AU241" s="19" t="s">
        <v>79</v>
      </c>
    </row>
    <row r="242" s="2" customFormat="1">
      <c r="A242" s="40"/>
      <c r="B242" s="41"/>
      <c r="C242" s="42"/>
      <c r="D242" s="225" t="s">
        <v>181</v>
      </c>
      <c r="E242" s="42"/>
      <c r="F242" s="226" t="s">
        <v>419</v>
      </c>
      <c r="G242" s="42"/>
      <c r="H242" s="42"/>
      <c r="I242" s="222"/>
      <c r="J242" s="42"/>
      <c r="K242" s="42"/>
      <c r="L242" s="46"/>
      <c r="M242" s="223"/>
      <c r="N242" s="224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9" t="s">
        <v>181</v>
      </c>
      <c r="AU242" s="19" t="s">
        <v>79</v>
      </c>
    </row>
    <row r="243" s="2" customFormat="1">
      <c r="A243" s="40"/>
      <c r="B243" s="41"/>
      <c r="C243" s="42"/>
      <c r="D243" s="220" t="s">
        <v>365</v>
      </c>
      <c r="E243" s="42"/>
      <c r="F243" s="258" t="s">
        <v>420</v>
      </c>
      <c r="G243" s="42"/>
      <c r="H243" s="42"/>
      <c r="I243" s="222"/>
      <c r="J243" s="42"/>
      <c r="K243" s="42"/>
      <c r="L243" s="46"/>
      <c r="M243" s="223"/>
      <c r="N243" s="224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365</v>
      </c>
      <c r="AU243" s="19" t="s">
        <v>79</v>
      </c>
    </row>
    <row r="244" s="2" customFormat="1" ht="24.15" customHeight="1">
      <c r="A244" s="40"/>
      <c r="B244" s="41"/>
      <c r="C244" s="207" t="s">
        <v>421</v>
      </c>
      <c r="D244" s="207" t="s">
        <v>172</v>
      </c>
      <c r="E244" s="208" t="s">
        <v>422</v>
      </c>
      <c r="F244" s="209" t="s">
        <v>423</v>
      </c>
      <c r="G244" s="210" t="s">
        <v>224</v>
      </c>
      <c r="H244" s="211">
        <v>0.012</v>
      </c>
      <c r="I244" s="212"/>
      <c r="J244" s="213">
        <f>ROUND(I244*H244,2)</f>
        <v>0</v>
      </c>
      <c r="K244" s="209" t="s">
        <v>176</v>
      </c>
      <c r="L244" s="46"/>
      <c r="M244" s="214" t="s">
        <v>19</v>
      </c>
      <c r="N244" s="215" t="s">
        <v>40</v>
      </c>
      <c r="O244" s="86"/>
      <c r="P244" s="216">
        <f>O244*H244</f>
        <v>0</v>
      </c>
      <c r="Q244" s="216">
        <v>0</v>
      </c>
      <c r="R244" s="216">
        <f>Q244*H244</f>
        <v>0</v>
      </c>
      <c r="S244" s="216">
        <v>0</v>
      </c>
      <c r="T244" s="217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18" t="s">
        <v>252</v>
      </c>
      <c r="AT244" s="218" t="s">
        <v>172</v>
      </c>
      <c r="AU244" s="218" t="s">
        <v>79</v>
      </c>
      <c r="AY244" s="19" t="s">
        <v>170</v>
      </c>
      <c r="BE244" s="219">
        <f>IF(N244="základní",J244,0)</f>
        <v>0</v>
      </c>
      <c r="BF244" s="219">
        <f>IF(N244="snížená",J244,0)</f>
        <v>0</v>
      </c>
      <c r="BG244" s="219">
        <f>IF(N244="zákl. přenesená",J244,0)</f>
        <v>0</v>
      </c>
      <c r="BH244" s="219">
        <f>IF(N244="sníž. přenesená",J244,0)</f>
        <v>0</v>
      </c>
      <c r="BI244" s="219">
        <f>IF(N244="nulová",J244,0)</f>
        <v>0</v>
      </c>
      <c r="BJ244" s="19" t="s">
        <v>77</v>
      </c>
      <c r="BK244" s="219">
        <f>ROUND(I244*H244,2)</f>
        <v>0</v>
      </c>
      <c r="BL244" s="19" t="s">
        <v>252</v>
      </c>
      <c r="BM244" s="218" t="s">
        <v>424</v>
      </c>
    </row>
    <row r="245" s="2" customFormat="1">
      <c r="A245" s="40"/>
      <c r="B245" s="41"/>
      <c r="C245" s="42"/>
      <c r="D245" s="220" t="s">
        <v>179</v>
      </c>
      <c r="E245" s="42"/>
      <c r="F245" s="221" t="s">
        <v>425</v>
      </c>
      <c r="G245" s="42"/>
      <c r="H245" s="42"/>
      <c r="I245" s="222"/>
      <c r="J245" s="42"/>
      <c r="K245" s="42"/>
      <c r="L245" s="46"/>
      <c r="M245" s="223"/>
      <c r="N245" s="224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179</v>
      </c>
      <c r="AU245" s="19" t="s">
        <v>79</v>
      </c>
    </row>
    <row r="246" s="2" customFormat="1">
      <c r="A246" s="40"/>
      <c r="B246" s="41"/>
      <c r="C246" s="42"/>
      <c r="D246" s="225" t="s">
        <v>181</v>
      </c>
      <c r="E246" s="42"/>
      <c r="F246" s="226" t="s">
        <v>426</v>
      </c>
      <c r="G246" s="42"/>
      <c r="H246" s="42"/>
      <c r="I246" s="222"/>
      <c r="J246" s="42"/>
      <c r="K246" s="42"/>
      <c r="L246" s="46"/>
      <c r="M246" s="223"/>
      <c r="N246" s="224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181</v>
      </c>
      <c r="AU246" s="19" t="s">
        <v>79</v>
      </c>
    </row>
    <row r="247" s="12" customFormat="1" ht="22.8" customHeight="1">
      <c r="A247" s="12"/>
      <c r="B247" s="191"/>
      <c r="C247" s="192"/>
      <c r="D247" s="193" t="s">
        <v>68</v>
      </c>
      <c r="E247" s="205" t="s">
        <v>427</v>
      </c>
      <c r="F247" s="205" t="s">
        <v>428</v>
      </c>
      <c r="G247" s="192"/>
      <c r="H247" s="192"/>
      <c r="I247" s="195"/>
      <c r="J247" s="206">
        <f>BK247</f>
        <v>0</v>
      </c>
      <c r="K247" s="192"/>
      <c r="L247" s="197"/>
      <c r="M247" s="198"/>
      <c r="N247" s="199"/>
      <c r="O247" s="199"/>
      <c r="P247" s="200">
        <f>SUM(P248:P298)</f>
        <v>0</v>
      </c>
      <c r="Q247" s="199"/>
      <c r="R247" s="200">
        <f>SUM(R248:R298)</f>
        <v>0.23913000000000001</v>
      </c>
      <c r="S247" s="199"/>
      <c r="T247" s="201">
        <f>SUM(T248:T298)</f>
        <v>0.11552000000000001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202" t="s">
        <v>79</v>
      </c>
      <c r="AT247" s="203" t="s">
        <v>68</v>
      </c>
      <c r="AU247" s="203" t="s">
        <v>77</v>
      </c>
      <c r="AY247" s="202" t="s">
        <v>170</v>
      </c>
      <c r="BK247" s="204">
        <f>SUM(BK248:BK298)</f>
        <v>0</v>
      </c>
    </row>
    <row r="248" s="2" customFormat="1" ht="16.5" customHeight="1">
      <c r="A248" s="40"/>
      <c r="B248" s="41"/>
      <c r="C248" s="207" t="s">
        <v>429</v>
      </c>
      <c r="D248" s="207" t="s">
        <v>172</v>
      </c>
      <c r="E248" s="208" t="s">
        <v>430</v>
      </c>
      <c r="F248" s="209" t="s">
        <v>431</v>
      </c>
      <c r="G248" s="210" t="s">
        <v>432</v>
      </c>
      <c r="H248" s="211">
        <v>2</v>
      </c>
      <c r="I248" s="212"/>
      <c r="J248" s="213">
        <f>ROUND(I248*H248,2)</f>
        <v>0</v>
      </c>
      <c r="K248" s="209" t="s">
        <v>176</v>
      </c>
      <c r="L248" s="46"/>
      <c r="M248" s="214" t="s">
        <v>19</v>
      </c>
      <c r="N248" s="215" t="s">
        <v>40</v>
      </c>
      <c r="O248" s="86"/>
      <c r="P248" s="216">
        <f>O248*H248</f>
        <v>0</v>
      </c>
      <c r="Q248" s="216">
        <v>0</v>
      </c>
      <c r="R248" s="216">
        <f>Q248*H248</f>
        <v>0</v>
      </c>
      <c r="S248" s="216">
        <v>0.01933</v>
      </c>
      <c r="T248" s="217">
        <f>S248*H248</f>
        <v>0.03866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18" t="s">
        <v>252</v>
      </c>
      <c r="AT248" s="218" t="s">
        <v>172</v>
      </c>
      <c r="AU248" s="218" t="s">
        <v>79</v>
      </c>
      <c r="AY248" s="19" t="s">
        <v>170</v>
      </c>
      <c r="BE248" s="219">
        <f>IF(N248="základní",J248,0)</f>
        <v>0</v>
      </c>
      <c r="BF248" s="219">
        <f>IF(N248="snížená",J248,0)</f>
        <v>0</v>
      </c>
      <c r="BG248" s="219">
        <f>IF(N248="zákl. přenesená",J248,0)</f>
        <v>0</v>
      </c>
      <c r="BH248" s="219">
        <f>IF(N248="sníž. přenesená",J248,0)</f>
        <v>0</v>
      </c>
      <c r="BI248" s="219">
        <f>IF(N248="nulová",J248,0)</f>
        <v>0</v>
      </c>
      <c r="BJ248" s="19" t="s">
        <v>77</v>
      </c>
      <c r="BK248" s="219">
        <f>ROUND(I248*H248,2)</f>
        <v>0</v>
      </c>
      <c r="BL248" s="19" t="s">
        <v>252</v>
      </c>
      <c r="BM248" s="218" t="s">
        <v>433</v>
      </c>
    </row>
    <row r="249" s="2" customFormat="1">
      <c r="A249" s="40"/>
      <c r="B249" s="41"/>
      <c r="C249" s="42"/>
      <c r="D249" s="220" t="s">
        <v>179</v>
      </c>
      <c r="E249" s="42"/>
      <c r="F249" s="221" t="s">
        <v>434</v>
      </c>
      <c r="G249" s="42"/>
      <c r="H249" s="42"/>
      <c r="I249" s="222"/>
      <c r="J249" s="42"/>
      <c r="K249" s="42"/>
      <c r="L249" s="46"/>
      <c r="M249" s="223"/>
      <c r="N249" s="224"/>
      <c r="O249" s="86"/>
      <c r="P249" s="86"/>
      <c r="Q249" s="86"/>
      <c r="R249" s="86"/>
      <c r="S249" s="86"/>
      <c r="T249" s="87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9" t="s">
        <v>179</v>
      </c>
      <c r="AU249" s="19" t="s">
        <v>79</v>
      </c>
    </row>
    <row r="250" s="2" customFormat="1">
      <c r="A250" s="40"/>
      <c r="B250" s="41"/>
      <c r="C250" s="42"/>
      <c r="D250" s="225" t="s">
        <v>181</v>
      </c>
      <c r="E250" s="42"/>
      <c r="F250" s="226" t="s">
        <v>435</v>
      </c>
      <c r="G250" s="42"/>
      <c r="H250" s="42"/>
      <c r="I250" s="222"/>
      <c r="J250" s="42"/>
      <c r="K250" s="42"/>
      <c r="L250" s="46"/>
      <c r="M250" s="223"/>
      <c r="N250" s="224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9" t="s">
        <v>181</v>
      </c>
      <c r="AU250" s="19" t="s">
        <v>79</v>
      </c>
    </row>
    <row r="251" s="13" customFormat="1">
      <c r="A251" s="13"/>
      <c r="B251" s="227"/>
      <c r="C251" s="228"/>
      <c r="D251" s="220" t="s">
        <v>189</v>
      </c>
      <c r="E251" s="229" t="s">
        <v>19</v>
      </c>
      <c r="F251" s="230" t="s">
        <v>190</v>
      </c>
      <c r="G251" s="228"/>
      <c r="H251" s="229" t="s">
        <v>19</v>
      </c>
      <c r="I251" s="231"/>
      <c r="J251" s="228"/>
      <c r="K251" s="228"/>
      <c r="L251" s="232"/>
      <c r="M251" s="233"/>
      <c r="N251" s="234"/>
      <c r="O251" s="234"/>
      <c r="P251" s="234"/>
      <c r="Q251" s="234"/>
      <c r="R251" s="234"/>
      <c r="S251" s="234"/>
      <c r="T251" s="235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6" t="s">
        <v>189</v>
      </c>
      <c r="AU251" s="236" t="s">
        <v>79</v>
      </c>
      <c r="AV251" s="13" t="s">
        <v>77</v>
      </c>
      <c r="AW251" s="13" t="s">
        <v>31</v>
      </c>
      <c r="AX251" s="13" t="s">
        <v>69</v>
      </c>
      <c r="AY251" s="236" t="s">
        <v>170</v>
      </c>
    </row>
    <row r="252" s="13" customFormat="1">
      <c r="A252" s="13"/>
      <c r="B252" s="227"/>
      <c r="C252" s="228"/>
      <c r="D252" s="220" t="s">
        <v>189</v>
      </c>
      <c r="E252" s="229" t="s">
        <v>19</v>
      </c>
      <c r="F252" s="230" t="s">
        <v>436</v>
      </c>
      <c r="G252" s="228"/>
      <c r="H252" s="229" t="s">
        <v>19</v>
      </c>
      <c r="I252" s="231"/>
      <c r="J252" s="228"/>
      <c r="K252" s="228"/>
      <c r="L252" s="232"/>
      <c r="M252" s="233"/>
      <c r="N252" s="234"/>
      <c r="O252" s="234"/>
      <c r="P252" s="234"/>
      <c r="Q252" s="234"/>
      <c r="R252" s="234"/>
      <c r="S252" s="234"/>
      <c r="T252" s="235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6" t="s">
        <v>189</v>
      </c>
      <c r="AU252" s="236" t="s">
        <v>79</v>
      </c>
      <c r="AV252" s="13" t="s">
        <v>77</v>
      </c>
      <c r="AW252" s="13" t="s">
        <v>31</v>
      </c>
      <c r="AX252" s="13" t="s">
        <v>69</v>
      </c>
      <c r="AY252" s="236" t="s">
        <v>170</v>
      </c>
    </row>
    <row r="253" s="14" customFormat="1">
      <c r="A253" s="14"/>
      <c r="B253" s="237"/>
      <c r="C253" s="238"/>
      <c r="D253" s="220" t="s">
        <v>189</v>
      </c>
      <c r="E253" s="239" t="s">
        <v>19</v>
      </c>
      <c r="F253" s="240" t="s">
        <v>94</v>
      </c>
      <c r="G253" s="238"/>
      <c r="H253" s="241">
        <v>2</v>
      </c>
      <c r="I253" s="242"/>
      <c r="J253" s="238"/>
      <c r="K253" s="238"/>
      <c r="L253" s="243"/>
      <c r="M253" s="244"/>
      <c r="N253" s="245"/>
      <c r="O253" s="245"/>
      <c r="P253" s="245"/>
      <c r="Q253" s="245"/>
      <c r="R253" s="245"/>
      <c r="S253" s="245"/>
      <c r="T253" s="246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7" t="s">
        <v>189</v>
      </c>
      <c r="AU253" s="247" t="s">
        <v>79</v>
      </c>
      <c r="AV253" s="14" t="s">
        <v>79</v>
      </c>
      <c r="AW253" s="14" t="s">
        <v>31</v>
      </c>
      <c r="AX253" s="14" t="s">
        <v>77</v>
      </c>
      <c r="AY253" s="247" t="s">
        <v>170</v>
      </c>
    </row>
    <row r="254" s="2" customFormat="1" ht="16.5" customHeight="1">
      <c r="A254" s="40"/>
      <c r="B254" s="41"/>
      <c r="C254" s="207" t="s">
        <v>437</v>
      </c>
      <c r="D254" s="207" t="s">
        <v>172</v>
      </c>
      <c r="E254" s="208" t="s">
        <v>438</v>
      </c>
      <c r="F254" s="209" t="s">
        <v>439</v>
      </c>
      <c r="G254" s="210" t="s">
        <v>432</v>
      </c>
      <c r="H254" s="211">
        <v>1</v>
      </c>
      <c r="I254" s="212"/>
      <c r="J254" s="213">
        <f>ROUND(I254*H254,2)</f>
        <v>0</v>
      </c>
      <c r="K254" s="209" t="s">
        <v>176</v>
      </c>
      <c r="L254" s="46"/>
      <c r="M254" s="214" t="s">
        <v>19</v>
      </c>
      <c r="N254" s="215" t="s">
        <v>40</v>
      </c>
      <c r="O254" s="86"/>
      <c r="P254" s="216">
        <f>O254*H254</f>
        <v>0</v>
      </c>
      <c r="Q254" s="216">
        <v>0</v>
      </c>
      <c r="R254" s="216">
        <f>Q254*H254</f>
        <v>0</v>
      </c>
      <c r="S254" s="216">
        <v>0.019460000000000002</v>
      </c>
      <c r="T254" s="217">
        <f>S254*H254</f>
        <v>0.019460000000000002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18" t="s">
        <v>252</v>
      </c>
      <c r="AT254" s="218" t="s">
        <v>172</v>
      </c>
      <c r="AU254" s="218" t="s">
        <v>79</v>
      </c>
      <c r="AY254" s="19" t="s">
        <v>170</v>
      </c>
      <c r="BE254" s="219">
        <f>IF(N254="základní",J254,0)</f>
        <v>0</v>
      </c>
      <c r="BF254" s="219">
        <f>IF(N254="snížená",J254,0)</f>
        <v>0</v>
      </c>
      <c r="BG254" s="219">
        <f>IF(N254="zákl. přenesená",J254,0)</f>
        <v>0</v>
      </c>
      <c r="BH254" s="219">
        <f>IF(N254="sníž. přenesená",J254,0)</f>
        <v>0</v>
      </c>
      <c r="BI254" s="219">
        <f>IF(N254="nulová",J254,0)</f>
        <v>0</v>
      </c>
      <c r="BJ254" s="19" t="s">
        <v>77</v>
      </c>
      <c r="BK254" s="219">
        <f>ROUND(I254*H254,2)</f>
        <v>0</v>
      </c>
      <c r="BL254" s="19" t="s">
        <v>252</v>
      </c>
      <c r="BM254" s="218" t="s">
        <v>440</v>
      </c>
    </row>
    <row r="255" s="2" customFormat="1">
      <c r="A255" s="40"/>
      <c r="B255" s="41"/>
      <c r="C255" s="42"/>
      <c r="D255" s="220" t="s">
        <v>179</v>
      </c>
      <c r="E255" s="42"/>
      <c r="F255" s="221" t="s">
        <v>441</v>
      </c>
      <c r="G255" s="42"/>
      <c r="H255" s="42"/>
      <c r="I255" s="222"/>
      <c r="J255" s="42"/>
      <c r="K255" s="42"/>
      <c r="L255" s="46"/>
      <c r="M255" s="223"/>
      <c r="N255" s="224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179</v>
      </c>
      <c r="AU255" s="19" t="s">
        <v>79</v>
      </c>
    </row>
    <row r="256" s="2" customFormat="1">
      <c r="A256" s="40"/>
      <c r="B256" s="41"/>
      <c r="C256" s="42"/>
      <c r="D256" s="225" t="s">
        <v>181</v>
      </c>
      <c r="E256" s="42"/>
      <c r="F256" s="226" t="s">
        <v>442</v>
      </c>
      <c r="G256" s="42"/>
      <c r="H256" s="42"/>
      <c r="I256" s="222"/>
      <c r="J256" s="42"/>
      <c r="K256" s="42"/>
      <c r="L256" s="46"/>
      <c r="M256" s="223"/>
      <c r="N256" s="224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181</v>
      </c>
      <c r="AU256" s="19" t="s">
        <v>79</v>
      </c>
    </row>
    <row r="257" s="13" customFormat="1">
      <c r="A257" s="13"/>
      <c r="B257" s="227"/>
      <c r="C257" s="228"/>
      <c r="D257" s="220" t="s">
        <v>189</v>
      </c>
      <c r="E257" s="229" t="s">
        <v>19</v>
      </c>
      <c r="F257" s="230" t="s">
        <v>190</v>
      </c>
      <c r="G257" s="228"/>
      <c r="H257" s="229" t="s">
        <v>19</v>
      </c>
      <c r="I257" s="231"/>
      <c r="J257" s="228"/>
      <c r="K257" s="228"/>
      <c r="L257" s="232"/>
      <c r="M257" s="233"/>
      <c r="N257" s="234"/>
      <c r="O257" s="234"/>
      <c r="P257" s="234"/>
      <c r="Q257" s="234"/>
      <c r="R257" s="234"/>
      <c r="S257" s="234"/>
      <c r="T257" s="235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6" t="s">
        <v>189</v>
      </c>
      <c r="AU257" s="236" t="s">
        <v>79</v>
      </c>
      <c r="AV257" s="13" t="s">
        <v>77</v>
      </c>
      <c r="AW257" s="13" t="s">
        <v>31</v>
      </c>
      <c r="AX257" s="13" t="s">
        <v>69</v>
      </c>
      <c r="AY257" s="236" t="s">
        <v>170</v>
      </c>
    </row>
    <row r="258" s="13" customFormat="1">
      <c r="A258" s="13"/>
      <c r="B258" s="227"/>
      <c r="C258" s="228"/>
      <c r="D258" s="220" t="s">
        <v>189</v>
      </c>
      <c r="E258" s="229" t="s">
        <v>19</v>
      </c>
      <c r="F258" s="230" t="s">
        <v>443</v>
      </c>
      <c r="G258" s="228"/>
      <c r="H258" s="229" t="s">
        <v>19</v>
      </c>
      <c r="I258" s="231"/>
      <c r="J258" s="228"/>
      <c r="K258" s="228"/>
      <c r="L258" s="232"/>
      <c r="M258" s="233"/>
      <c r="N258" s="234"/>
      <c r="O258" s="234"/>
      <c r="P258" s="234"/>
      <c r="Q258" s="234"/>
      <c r="R258" s="234"/>
      <c r="S258" s="234"/>
      <c r="T258" s="235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6" t="s">
        <v>189</v>
      </c>
      <c r="AU258" s="236" t="s">
        <v>79</v>
      </c>
      <c r="AV258" s="13" t="s">
        <v>77</v>
      </c>
      <c r="AW258" s="13" t="s">
        <v>31</v>
      </c>
      <c r="AX258" s="13" t="s">
        <v>69</v>
      </c>
      <c r="AY258" s="236" t="s">
        <v>170</v>
      </c>
    </row>
    <row r="259" s="14" customFormat="1">
      <c r="A259" s="14"/>
      <c r="B259" s="237"/>
      <c r="C259" s="238"/>
      <c r="D259" s="220" t="s">
        <v>189</v>
      </c>
      <c r="E259" s="239" t="s">
        <v>19</v>
      </c>
      <c r="F259" s="240" t="s">
        <v>96</v>
      </c>
      <c r="G259" s="238"/>
      <c r="H259" s="241">
        <v>1</v>
      </c>
      <c r="I259" s="242"/>
      <c r="J259" s="238"/>
      <c r="K259" s="238"/>
      <c r="L259" s="243"/>
      <c r="M259" s="244"/>
      <c r="N259" s="245"/>
      <c r="O259" s="245"/>
      <c r="P259" s="245"/>
      <c r="Q259" s="245"/>
      <c r="R259" s="245"/>
      <c r="S259" s="245"/>
      <c r="T259" s="246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7" t="s">
        <v>189</v>
      </c>
      <c r="AU259" s="247" t="s">
        <v>79</v>
      </c>
      <c r="AV259" s="14" t="s">
        <v>79</v>
      </c>
      <c r="AW259" s="14" t="s">
        <v>31</v>
      </c>
      <c r="AX259" s="14" t="s">
        <v>77</v>
      </c>
      <c r="AY259" s="247" t="s">
        <v>170</v>
      </c>
    </row>
    <row r="260" s="2" customFormat="1" ht="21.75" customHeight="1">
      <c r="A260" s="40"/>
      <c r="B260" s="41"/>
      <c r="C260" s="207" t="s">
        <v>444</v>
      </c>
      <c r="D260" s="207" t="s">
        <v>172</v>
      </c>
      <c r="E260" s="208" t="s">
        <v>445</v>
      </c>
      <c r="F260" s="209" t="s">
        <v>446</v>
      </c>
      <c r="G260" s="210" t="s">
        <v>432</v>
      </c>
      <c r="H260" s="211">
        <v>1</v>
      </c>
      <c r="I260" s="212"/>
      <c r="J260" s="213">
        <f>ROUND(I260*H260,2)</f>
        <v>0</v>
      </c>
      <c r="K260" s="209" t="s">
        <v>176</v>
      </c>
      <c r="L260" s="46"/>
      <c r="M260" s="214" t="s">
        <v>19</v>
      </c>
      <c r="N260" s="215" t="s">
        <v>40</v>
      </c>
      <c r="O260" s="86"/>
      <c r="P260" s="216">
        <f>O260*H260</f>
        <v>0</v>
      </c>
      <c r="Q260" s="216">
        <v>0.010580000000000001</v>
      </c>
      <c r="R260" s="216">
        <f>Q260*H260</f>
        <v>0.010580000000000001</v>
      </c>
      <c r="S260" s="216">
        <v>0</v>
      </c>
      <c r="T260" s="217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18" t="s">
        <v>252</v>
      </c>
      <c r="AT260" s="218" t="s">
        <v>172</v>
      </c>
      <c r="AU260" s="218" t="s">
        <v>79</v>
      </c>
      <c r="AY260" s="19" t="s">
        <v>170</v>
      </c>
      <c r="BE260" s="219">
        <f>IF(N260="základní",J260,0)</f>
        <v>0</v>
      </c>
      <c r="BF260" s="219">
        <f>IF(N260="snížená",J260,0)</f>
        <v>0</v>
      </c>
      <c r="BG260" s="219">
        <f>IF(N260="zákl. přenesená",J260,0)</f>
        <v>0</v>
      </c>
      <c r="BH260" s="219">
        <f>IF(N260="sníž. přenesená",J260,0)</f>
        <v>0</v>
      </c>
      <c r="BI260" s="219">
        <f>IF(N260="nulová",J260,0)</f>
        <v>0</v>
      </c>
      <c r="BJ260" s="19" t="s">
        <v>77</v>
      </c>
      <c r="BK260" s="219">
        <f>ROUND(I260*H260,2)</f>
        <v>0</v>
      </c>
      <c r="BL260" s="19" t="s">
        <v>252</v>
      </c>
      <c r="BM260" s="218" t="s">
        <v>447</v>
      </c>
    </row>
    <row r="261" s="2" customFormat="1">
      <c r="A261" s="40"/>
      <c r="B261" s="41"/>
      <c r="C261" s="42"/>
      <c r="D261" s="220" t="s">
        <v>179</v>
      </c>
      <c r="E261" s="42"/>
      <c r="F261" s="221" t="s">
        <v>448</v>
      </c>
      <c r="G261" s="42"/>
      <c r="H261" s="42"/>
      <c r="I261" s="222"/>
      <c r="J261" s="42"/>
      <c r="K261" s="42"/>
      <c r="L261" s="46"/>
      <c r="M261" s="223"/>
      <c r="N261" s="224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179</v>
      </c>
      <c r="AU261" s="19" t="s">
        <v>79</v>
      </c>
    </row>
    <row r="262" s="2" customFormat="1">
      <c r="A262" s="40"/>
      <c r="B262" s="41"/>
      <c r="C262" s="42"/>
      <c r="D262" s="225" t="s">
        <v>181</v>
      </c>
      <c r="E262" s="42"/>
      <c r="F262" s="226" t="s">
        <v>449</v>
      </c>
      <c r="G262" s="42"/>
      <c r="H262" s="42"/>
      <c r="I262" s="222"/>
      <c r="J262" s="42"/>
      <c r="K262" s="42"/>
      <c r="L262" s="46"/>
      <c r="M262" s="223"/>
      <c r="N262" s="224"/>
      <c r="O262" s="86"/>
      <c r="P262" s="86"/>
      <c r="Q262" s="86"/>
      <c r="R262" s="86"/>
      <c r="S262" s="86"/>
      <c r="T262" s="87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9" t="s">
        <v>181</v>
      </c>
      <c r="AU262" s="19" t="s">
        <v>79</v>
      </c>
    </row>
    <row r="263" s="2" customFormat="1" ht="24.15" customHeight="1">
      <c r="A263" s="40"/>
      <c r="B263" s="41"/>
      <c r="C263" s="207" t="s">
        <v>450</v>
      </c>
      <c r="D263" s="207" t="s">
        <v>172</v>
      </c>
      <c r="E263" s="208" t="s">
        <v>451</v>
      </c>
      <c r="F263" s="209" t="s">
        <v>452</v>
      </c>
      <c r="G263" s="210" t="s">
        <v>432</v>
      </c>
      <c r="H263" s="211">
        <v>2</v>
      </c>
      <c r="I263" s="212"/>
      <c r="J263" s="213">
        <f>ROUND(I263*H263,2)</f>
        <v>0</v>
      </c>
      <c r="K263" s="209" t="s">
        <v>176</v>
      </c>
      <c r="L263" s="46"/>
      <c r="M263" s="214" t="s">
        <v>19</v>
      </c>
      <c r="N263" s="215" t="s">
        <v>40</v>
      </c>
      <c r="O263" s="86"/>
      <c r="P263" s="216">
        <f>O263*H263</f>
        <v>0</v>
      </c>
      <c r="Q263" s="216">
        <v>0.0037100000000000002</v>
      </c>
      <c r="R263" s="216">
        <f>Q263*H263</f>
        <v>0.0074200000000000004</v>
      </c>
      <c r="S263" s="216">
        <v>0</v>
      </c>
      <c r="T263" s="217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18" t="s">
        <v>252</v>
      </c>
      <c r="AT263" s="218" t="s">
        <v>172</v>
      </c>
      <c r="AU263" s="218" t="s">
        <v>79</v>
      </c>
      <c r="AY263" s="19" t="s">
        <v>170</v>
      </c>
      <c r="BE263" s="219">
        <f>IF(N263="základní",J263,0)</f>
        <v>0</v>
      </c>
      <c r="BF263" s="219">
        <f>IF(N263="snížená",J263,0)</f>
        <v>0</v>
      </c>
      <c r="BG263" s="219">
        <f>IF(N263="zákl. přenesená",J263,0)</f>
        <v>0</v>
      </c>
      <c r="BH263" s="219">
        <f>IF(N263="sníž. přenesená",J263,0)</f>
        <v>0</v>
      </c>
      <c r="BI263" s="219">
        <f>IF(N263="nulová",J263,0)</f>
        <v>0</v>
      </c>
      <c r="BJ263" s="19" t="s">
        <v>77</v>
      </c>
      <c r="BK263" s="219">
        <f>ROUND(I263*H263,2)</f>
        <v>0</v>
      </c>
      <c r="BL263" s="19" t="s">
        <v>252</v>
      </c>
      <c r="BM263" s="218" t="s">
        <v>453</v>
      </c>
    </row>
    <row r="264" s="2" customFormat="1">
      <c r="A264" s="40"/>
      <c r="B264" s="41"/>
      <c r="C264" s="42"/>
      <c r="D264" s="220" t="s">
        <v>179</v>
      </c>
      <c r="E264" s="42"/>
      <c r="F264" s="221" t="s">
        <v>454</v>
      </c>
      <c r="G264" s="42"/>
      <c r="H264" s="42"/>
      <c r="I264" s="222"/>
      <c r="J264" s="42"/>
      <c r="K264" s="42"/>
      <c r="L264" s="46"/>
      <c r="M264" s="223"/>
      <c r="N264" s="224"/>
      <c r="O264" s="86"/>
      <c r="P264" s="86"/>
      <c r="Q264" s="86"/>
      <c r="R264" s="86"/>
      <c r="S264" s="86"/>
      <c r="T264" s="87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T264" s="19" t="s">
        <v>179</v>
      </c>
      <c r="AU264" s="19" t="s">
        <v>79</v>
      </c>
    </row>
    <row r="265" s="2" customFormat="1">
      <c r="A265" s="40"/>
      <c r="B265" s="41"/>
      <c r="C265" s="42"/>
      <c r="D265" s="225" t="s">
        <v>181</v>
      </c>
      <c r="E265" s="42"/>
      <c r="F265" s="226" t="s">
        <v>455</v>
      </c>
      <c r="G265" s="42"/>
      <c r="H265" s="42"/>
      <c r="I265" s="222"/>
      <c r="J265" s="42"/>
      <c r="K265" s="42"/>
      <c r="L265" s="46"/>
      <c r="M265" s="223"/>
      <c r="N265" s="224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181</v>
      </c>
      <c r="AU265" s="19" t="s">
        <v>79</v>
      </c>
    </row>
    <row r="266" s="2" customFormat="1" ht="24.15" customHeight="1">
      <c r="A266" s="40"/>
      <c r="B266" s="41"/>
      <c r="C266" s="207" t="s">
        <v>456</v>
      </c>
      <c r="D266" s="207" t="s">
        <v>172</v>
      </c>
      <c r="E266" s="208" t="s">
        <v>457</v>
      </c>
      <c r="F266" s="209" t="s">
        <v>458</v>
      </c>
      <c r="G266" s="210" t="s">
        <v>432</v>
      </c>
      <c r="H266" s="211">
        <v>2</v>
      </c>
      <c r="I266" s="212"/>
      <c r="J266" s="213">
        <f>ROUND(I266*H266,2)</f>
        <v>0</v>
      </c>
      <c r="K266" s="209" t="s">
        <v>176</v>
      </c>
      <c r="L266" s="46"/>
      <c r="M266" s="214" t="s">
        <v>19</v>
      </c>
      <c r="N266" s="215" t="s">
        <v>40</v>
      </c>
      <c r="O266" s="86"/>
      <c r="P266" s="216">
        <f>O266*H266</f>
        <v>0</v>
      </c>
      <c r="Q266" s="216">
        <v>0.017469999999999999</v>
      </c>
      <c r="R266" s="216">
        <f>Q266*H266</f>
        <v>0.034939999999999999</v>
      </c>
      <c r="S266" s="216">
        <v>0</v>
      </c>
      <c r="T266" s="217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18" t="s">
        <v>252</v>
      </c>
      <c r="AT266" s="218" t="s">
        <v>172</v>
      </c>
      <c r="AU266" s="218" t="s">
        <v>79</v>
      </c>
      <c r="AY266" s="19" t="s">
        <v>170</v>
      </c>
      <c r="BE266" s="219">
        <f>IF(N266="základní",J266,0)</f>
        <v>0</v>
      </c>
      <c r="BF266" s="219">
        <f>IF(N266="snížená",J266,0)</f>
        <v>0</v>
      </c>
      <c r="BG266" s="219">
        <f>IF(N266="zákl. přenesená",J266,0)</f>
        <v>0</v>
      </c>
      <c r="BH266" s="219">
        <f>IF(N266="sníž. přenesená",J266,0)</f>
        <v>0</v>
      </c>
      <c r="BI266" s="219">
        <f>IF(N266="nulová",J266,0)</f>
        <v>0</v>
      </c>
      <c r="BJ266" s="19" t="s">
        <v>77</v>
      </c>
      <c r="BK266" s="219">
        <f>ROUND(I266*H266,2)</f>
        <v>0</v>
      </c>
      <c r="BL266" s="19" t="s">
        <v>252</v>
      </c>
      <c r="BM266" s="218" t="s">
        <v>459</v>
      </c>
    </row>
    <row r="267" s="2" customFormat="1">
      <c r="A267" s="40"/>
      <c r="B267" s="41"/>
      <c r="C267" s="42"/>
      <c r="D267" s="220" t="s">
        <v>179</v>
      </c>
      <c r="E267" s="42"/>
      <c r="F267" s="221" t="s">
        <v>460</v>
      </c>
      <c r="G267" s="42"/>
      <c r="H267" s="42"/>
      <c r="I267" s="222"/>
      <c r="J267" s="42"/>
      <c r="K267" s="42"/>
      <c r="L267" s="46"/>
      <c r="M267" s="223"/>
      <c r="N267" s="224"/>
      <c r="O267" s="86"/>
      <c r="P267" s="86"/>
      <c r="Q267" s="86"/>
      <c r="R267" s="86"/>
      <c r="S267" s="86"/>
      <c r="T267" s="87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T267" s="19" t="s">
        <v>179</v>
      </c>
      <c r="AU267" s="19" t="s">
        <v>79</v>
      </c>
    </row>
    <row r="268" s="2" customFormat="1">
      <c r="A268" s="40"/>
      <c r="B268" s="41"/>
      <c r="C268" s="42"/>
      <c r="D268" s="225" t="s">
        <v>181</v>
      </c>
      <c r="E268" s="42"/>
      <c r="F268" s="226" t="s">
        <v>461</v>
      </c>
      <c r="G268" s="42"/>
      <c r="H268" s="42"/>
      <c r="I268" s="222"/>
      <c r="J268" s="42"/>
      <c r="K268" s="42"/>
      <c r="L268" s="46"/>
      <c r="M268" s="223"/>
      <c r="N268" s="224"/>
      <c r="O268" s="86"/>
      <c r="P268" s="86"/>
      <c r="Q268" s="86"/>
      <c r="R268" s="86"/>
      <c r="S268" s="86"/>
      <c r="T268" s="87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T268" s="19" t="s">
        <v>181</v>
      </c>
      <c r="AU268" s="19" t="s">
        <v>79</v>
      </c>
    </row>
    <row r="269" s="2" customFormat="1" ht="24.15" customHeight="1">
      <c r="A269" s="40"/>
      <c r="B269" s="41"/>
      <c r="C269" s="207" t="s">
        <v>462</v>
      </c>
      <c r="D269" s="207" t="s">
        <v>172</v>
      </c>
      <c r="E269" s="208" t="s">
        <v>463</v>
      </c>
      <c r="F269" s="209" t="s">
        <v>464</v>
      </c>
      <c r="G269" s="210" t="s">
        <v>432</v>
      </c>
      <c r="H269" s="211">
        <v>3</v>
      </c>
      <c r="I269" s="212"/>
      <c r="J269" s="213">
        <f>ROUND(I269*H269,2)</f>
        <v>0</v>
      </c>
      <c r="K269" s="209" t="s">
        <v>176</v>
      </c>
      <c r="L269" s="46"/>
      <c r="M269" s="214" t="s">
        <v>19</v>
      </c>
      <c r="N269" s="215" t="s">
        <v>40</v>
      </c>
      <c r="O269" s="86"/>
      <c r="P269" s="216">
        <f>O269*H269</f>
        <v>0</v>
      </c>
      <c r="Q269" s="216">
        <v>0.015469999999999999</v>
      </c>
      <c r="R269" s="216">
        <f>Q269*H269</f>
        <v>0.04641</v>
      </c>
      <c r="S269" s="216">
        <v>0</v>
      </c>
      <c r="T269" s="217">
        <f>S269*H269</f>
        <v>0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18" t="s">
        <v>252</v>
      </c>
      <c r="AT269" s="218" t="s">
        <v>172</v>
      </c>
      <c r="AU269" s="218" t="s">
        <v>79</v>
      </c>
      <c r="AY269" s="19" t="s">
        <v>170</v>
      </c>
      <c r="BE269" s="219">
        <f>IF(N269="základní",J269,0)</f>
        <v>0</v>
      </c>
      <c r="BF269" s="219">
        <f>IF(N269="snížená",J269,0)</f>
        <v>0</v>
      </c>
      <c r="BG269" s="219">
        <f>IF(N269="zákl. přenesená",J269,0)</f>
        <v>0</v>
      </c>
      <c r="BH269" s="219">
        <f>IF(N269="sníž. přenesená",J269,0)</f>
        <v>0</v>
      </c>
      <c r="BI269" s="219">
        <f>IF(N269="nulová",J269,0)</f>
        <v>0</v>
      </c>
      <c r="BJ269" s="19" t="s">
        <v>77</v>
      </c>
      <c r="BK269" s="219">
        <f>ROUND(I269*H269,2)</f>
        <v>0</v>
      </c>
      <c r="BL269" s="19" t="s">
        <v>252</v>
      </c>
      <c r="BM269" s="218" t="s">
        <v>465</v>
      </c>
    </row>
    <row r="270" s="2" customFormat="1">
      <c r="A270" s="40"/>
      <c r="B270" s="41"/>
      <c r="C270" s="42"/>
      <c r="D270" s="220" t="s">
        <v>179</v>
      </c>
      <c r="E270" s="42"/>
      <c r="F270" s="221" t="s">
        <v>466</v>
      </c>
      <c r="G270" s="42"/>
      <c r="H270" s="42"/>
      <c r="I270" s="222"/>
      <c r="J270" s="42"/>
      <c r="K270" s="42"/>
      <c r="L270" s="46"/>
      <c r="M270" s="223"/>
      <c r="N270" s="224"/>
      <c r="O270" s="86"/>
      <c r="P270" s="86"/>
      <c r="Q270" s="86"/>
      <c r="R270" s="86"/>
      <c r="S270" s="86"/>
      <c r="T270" s="8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9" t="s">
        <v>179</v>
      </c>
      <c r="AU270" s="19" t="s">
        <v>79</v>
      </c>
    </row>
    <row r="271" s="2" customFormat="1">
      <c r="A271" s="40"/>
      <c r="B271" s="41"/>
      <c r="C271" s="42"/>
      <c r="D271" s="225" t="s">
        <v>181</v>
      </c>
      <c r="E271" s="42"/>
      <c r="F271" s="226" t="s">
        <v>467</v>
      </c>
      <c r="G271" s="42"/>
      <c r="H271" s="42"/>
      <c r="I271" s="222"/>
      <c r="J271" s="42"/>
      <c r="K271" s="42"/>
      <c r="L271" s="46"/>
      <c r="M271" s="223"/>
      <c r="N271" s="224"/>
      <c r="O271" s="86"/>
      <c r="P271" s="86"/>
      <c r="Q271" s="86"/>
      <c r="R271" s="86"/>
      <c r="S271" s="86"/>
      <c r="T271" s="87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9" t="s">
        <v>181</v>
      </c>
      <c r="AU271" s="19" t="s">
        <v>79</v>
      </c>
    </row>
    <row r="272" s="2" customFormat="1" ht="16.5" customHeight="1">
      <c r="A272" s="40"/>
      <c r="B272" s="41"/>
      <c r="C272" s="207" t="s">
        <v>468</v>
      </c>
      <c r="D272" s="207" t="s">
        <v>172</v>
      </c>
      <c r="E272" s="208" t="s">
        <v>469</v>
      </c>
      <c r="F272" s="209" t="s">
        <v>470</v>
      </c>
      <c r="G272" s="210" t="s">
        <v>432</v>
      </c>
      <c r="H272" s="211">
        <v>1</v>
      </c>
      <c r="I272" s="212"/>
      <c r="J272" s="213">
        <f>ROUND(I272*H272,2)</f>
        <v>0</v>
      </c>
      <c r="K272" s="209" t="s">
        <v>176</v>
      </c>
      <c r="L272" s="46"/>
      <c r="M272" s="214" t="s">
        <v>19</v>
      </c>
      <c r="N272" s="215" t="s">
        <v>40</v>
      </c>
      <c r="O272" s="86"/>
      <c r="P272" s="216">
        <f>O272*H272</f>
        <v>0</v>
      </c>
      <c r="Q272" s="216">
        <v>0</v>
      </c>
      <c r="R272" s="216">
        <f>Q272*H272</f>
        <v>0</v>
      </c>
      <c r="S272" s="216">
        <v>0.032899999999999999</v>
      </c>
      <c r="T272" s="217">
        <f>S272*H272</f>
        <v>0.032899999999999999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18" t="s">
        <v>252</v>
      </c>
      <c r="AT272" s="218" t="s">
        <v>172</v>
      </c>
      <c r="AU272" s="218" t="s">
        <v>79</v>
      </c>
      <c r="AY272" s="19" t="s">
        <v>170</v>
      </c>
      <c r="BE272" s="219">
        <f>IF(N272="základní",J272,0)</f>
        <v>0</v>
      </c>
      <c r="BF272" s="219">
        <f>IF(N272="snížená",J272,0)</f>
        <v>0</v>
      </c>
      <c r="BG272" s="219">
        <f>IF(N272="zákl. přenesená",J272,0)</f>
        <v>0</v>
      </c>
      <c r="BH272" s="219">
        <f>IF(N272="sníž. přenesená",J272,0)</f>
        <v>0</v>
      </c>
      <c r="BI272" s="219">
        <f>IF(N272="nulová",J272,0)</f>
        <v>0</v>
      </c>
      <c r="BJ272" s="19" t="s">
        <v>77</v>
      </c>
      <c r="BK272" s="219">
        <f>ROUND(I272*H272,2)</f>
        <v>0</v>
      </c>
      <c r="BL272" s="19" t="s">
        <v>252</v>
      </c>
      <c r="BM272" s="218" t="s">
        <v>471</v>
      </c>
    </row>
    <row r="273" s="2" customFormat="1">
      <c r="A273" s="40"/>
      <c r="B273" s="41"/>
      <c r="C273" s="42"/>
      <c r="D273" s="220" t="s">
        <v>179</v>
      </c>
      <c r="E273" s="42"/>
      <c r="F273" s="221" t="s">
        <v>472</v>
      </c>
      <c r="G273" s="42"/>
      <c r="H273" s="42"/>
      <c r="I273" s="222"/>
      <c r="J273" s="42"/>
      <c r="K273" s="42"/>
      <c r="L273" s="46"/>
      <c r="M273" s="223"/>
      <c r="N273" s="224"/>
      <c r="O273" s="86"/>
      <c r="P273" s="86"/>
      <c r="Q273" s="86"/>
      <c r="R273" s="86"/>
      <c r="S273" s="86"/>
      <c r="T273" s="87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9" t="s">
        <v>179</v>
      </c>
      <c r="AU273" s="19" t="s">
        <v>79</v>
      </c>
    </row>
    <row r="274" s="2" customFormat="1">
      <c r="A274" s="40"/>
      <c r="B274" s="41"/>
      <c r="C274" s="42"/>
      <c r="D274" s="225" t="s">
        <v>181</v>
      </c>
      <c r="E274" s="42"/>
      <c r="F274" s="226" t="s">
        <v>473</v>
      </c>
      <c r="G274" s="42"/>
      <c r="H274" s="42"/>
      <c r="I274" s="222"/>
      <c r="J274" s="42"/>
      <c r="K274" s="42"/>
      <c r="L274" s="46"/>
      <c r="M274" s="223"/>
      <c r="N274" s="224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181</v>
      </c>
      <c r="AU274" s="19" t="s">
        <v>79</v>
      </c>
    </row>
    <row r="275" s="2" customFormat="1" ht="21.75" customHeight="1">
      <c r="A275" s="40"/>
      <c r="B275" s="41"/>
      <c r="C275" s="207" t="s">
        <v>474</v>
      </c>
      <c r="D275" s="207" t="s">
        <v>172</v>
      </c>
      <c r="E275" s="208" t="s">
        <v>475</v>
      </c>
      <c r="F275" s="209" t="s">
        <v>476</v>
      </c>
      <c r="G275" s="210" t="s">
        <v>432</v>
      </c>
      <c r="H275" s="211">
        <v>1</v>
      </c>
      <c r="I275" s="212"/>
      <c r="J275" s="213">
        <f>ROUND(I275*H275,2)</f>
        <v>0</v>
      </c>
      <c r="K275" s="209" t="s">
        <v>176</v>
      </c>
      <c r="L275" s="46"/>
      <c r="M275" s="214" t="s">
        <v>19</v>
      </c>
      <c r="N275" s="215" t="s">
        <v>40</v>
      </c>
      <c r="O275" s="86"/>
      <c r="P275" s="216">
        <f>O275*H275</f>
        <v>0</v>
      </c>
      <c r="Q275" s="216">
        <v>0</v>
      </c>
      <c r="R275" s="216">
        <f>Q275*H275</f>
        <v>0</v>
      </c>
      <c r="S275" s="216">
        <v>0.024500000000000001</v>
      </c>
      <c r="T275" s="217">
        <f>S275*H275</f>
        <v>0.024500000000000001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18" t="s">
        <v>252</v>
      </c>
      <c r="AT275" s="218" t="s">
        <v>172</v>
      </c>
      <c r="AU275" s="218" t="s">
        <v>79</v>
      </c>
      <c r="AY275" s="19" t="s">
        <v>170</v>
      </c>
      <c r="BE275" s="219">
        <f>IF(N275="základní",J275,0)</f>
        <v>0</v>
      </c>
      <c r="BF275" s="219">
        <f>IF(N275="snížená",J275,0)</f>
        <v>0</v>
      </c>
      <c r="BG275" s="219">
        <f>IF(N275="zákl. přenesená",J275,0)</f>
        <v>0</v>
      </c>
      <c r="BH275" s="219">
        <f>IF(N275="sníž. přenesená",J275,0)</f>
        <v>0</v>
      </c>
      <c r="BI275" s="219">
        <f>IF(N275="nulová",J275,0)</f>
        <v>0</v>
      </c>
      <c r="BJ275" s="19" t="s">
        <v>77</v>
      </c>
      <c r="BK275" s="219">
        <f>ROUND(I275*H275,2)</f>
        <v>0</v>
      </c>
      <c r="BL275" s="19" t="s">
        <v>252</v>
      </c>
      <c r="BM275" s="218" t="s">
        <v>477</v>
      </c>
    </row>
    <row r="276" s="2" customFormat="1">
      <c r="A276" s="40"/>
      <c r="B276" s="41"/>
      <c r="C276" s="42"/>
      <c r="D276" s="220" t="s">
        <v>179</v>
      </c>
      <c r="E276" s="42"/>
      <c r="F276" s="221" t="s">
        <v>478</v>
      </c>
      <c r="G276" s="42"/>
      <c r="H276" s="42"/>
      <c r="I276" s="222"/>
      <c r="J276" s="42"/>
      <c r="K276" s="42"/>
      <c r="L276" s="46"/>
      <c r="M276" s="223"/>
      <c r="N276" s="224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9" t="s">
        <v>179</v>
      </c>
      <c r="AU276" s="19" t="s">
        <v>79</v>
      </c>
    </row>
    <row r="277" s="2" customFormat="1">
      <c r="A277" s="40"/>
      <c r="B277" s="41"/>
      <c r="C277" s="42"/>
      <c r="D277" s="225" t="s">
        <v>181</v>
      </c>
      <c r="E277" s="42"/>
      <c r="F277" s="226" t="s">
        <v>479</v>
      </c>
      <c r="G277" s="42"/>
      <c r="H277" s="42"/>
      <c r="I277" s="222"/>
      <c r="J277" s="42"/>
      <c r="K277" s="42"/>
      <c r="L277" s="46"/>
      <c r="M277" s="223"/>
      <c r="N277" s="224"/>
      <c r="O277" s="86"/>
      <c r="P277" s="86"/>
      <c r="Q277" s="86"/>
      <c r="R277" s="86"/>
      <c r="S277" s="86"/>
      <c r="T277" s="87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9" t="s">
        <v>181</v>
      </c>
      <c r="AU277" s="19" t="s">
        <v>79</v>
      </c>
    </row>
    <row r="278" s="2" customFormat="1" ht="21.75" customHeight="1">
      <c r="A278" s="40"/>
      <c r="B278" s="41"/>
      <c r="C278" s="207" t="s">
        <v>480</v>
      </c>
      <c r="D278" s="207" t="s">
        <v>172</v>
      </c>
      <c r="E278" s="208" t="s">
        <v>481</v>
      </c>
      <c r="F278" s="209" t="s">
        <v>482</v>
      </c>
      <c r="G278" s="210" t="s">
        <v>432</v>
      </c>
      <c r="H278" s="211">
        <v>1</v>
      </c>
      <c r="I278" s="212"/>
      <c r="J278" s="213">
        <f>ROUND(I278*H278,2)</f>
        <v>0</v>
      </c>
      <c r="K278" s="209" t="s">
        <v>176</v>
      </c>
      <c r="L278" s="46"/>
      <c r="M278" s="214" t="s">
        <v>19</v>
      </c>
      <c r="N278" s="215" t="s">
        <v>40</v>
      </c>
      <c r="O278" s="86"/>
      <c r="P278" s="216">
        <f>O278*H278</f>
        <v>0</v>
      </c>
      <c r="Q278" s="216">
        <v>0.014970000000000001</v>
      </c>
      <c r="R278" s="216">
        <f>Q278*H278</f>
        <v>0.014970000000000001</v>
      </c>
      <c r="S278" s="216">
        <v>0</v>
      </c>
      <c r="T278" s="217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18" t="s">
        <v>252</v>
      </c>
      <c r="AT278" s="218" t="s">
        <v>172</v>
      </c>
      <c r="AU278" s="218" t="s">
        <v>79</v>
      </c>
      <c r="AY278" s="19" t="s">
        <v>170</v>
      </c>
      <c r="BE278" s="219">
        <f>IF(N278="základní",J278,0)</f>
        <v>0</v>
      </c>
      <c r="BF278" s="219">
        <f>IF(N278="snížená",J278,0)</f>
        <v>0</v>
      </c>
      <c r="BG278" s="219">
        <f>IF(N278="zákl. přenesená",J278,0)</f>
        <v>0</v>
      </c>
      <c r="BH278" s="219">
        <f>IF(N278="sníž. přenesená",J278,0)</f>
        <v>0</v>
      </c>
      <c r="BI278" s="219">
        <f>IF(N278="nulová",J278,0)</f>
        <v>0</v>
      </c>
      <c r="BJ278" s="19" t="s">
        <v>77</v>
      </c>
      <c r="BK278" s="219">
        <f>ROUND(I278*H278,2)</f>
        <v>0</v>
      </c>
      <c r="BL278" s="19" t="s">
        <v>252</v>
      </c>
      <c r="BM278" s="218" t="s">
        <v>483</v>
      </c>
    </row>
    <row r="279" s="2" customFormat="1">
      <c r="A279" s="40"/>
      <c r="B279" s="41"/>
      <c r="C279" s="42"/>
      <c r="D279" s="220" t="s">
        <v>179</v>
      </c>
      <c r="E279" s="42"/>
      <c r="F279" s="221" t="s">
        <v>484</v>
      </c>
      <c r="G279" s="42"/>
      <c r="H279" s="42"/>
      <c r="I279" s="222"/>
      <c r="J279" s="42"/>
      <c r="K279" s="42"/>
      <c r="L279" s="46"/>
      <c r="M279" s="223"/>
      <c r="N279" s="224"/>
      <c r="O279" s="86"/>
      <c r="P279" s="86"/>
      <c r="Q279" s="86"/>
      <c r="R279" s="86"/>
      <c r="S279" s="86"/>
      <c r="T279" s="87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9" t="s">
        <v>179</v>
      </c>
      <c r="AU279" s="19" t="s">
        <v>79</v>
      </c>
    </row>
    <row r="280" s="2" customFormat="1">
      <c r="A280" s="40"/>
      <c r="B280" s="41"/>
      <c r="C280" s="42"/>
      <c r="D280" s="225" t="s">
        <v>181</v>
      </c>
      <c r="E280" s="42"/>
      <c r="F280" s="226" t="s">
        <v>485</v>
      </c>
      <c r="G280" s="42"/>
      <c r="H280" s="42"/>
      <c r="I280" s="222"/>
      <c r="J280" s="42"/>
      <c r="K280" s="42"/>
      <c r="L280" s="46"/>
      <c r="M280" s="223"/>
      <c r="N280" s="224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9" t="s">
        <v>181</v>
      </c>
      <c r="AU280" s="19" t="s">
        <v>79</v>
      </c>
    </row>
    <row r="281" s="2" customFormat="1" ht="33" customHeight="1">
      <c r="A281" s="40"/>
      <c r="B281" s="41"/>
      <c r="C281" s="207" t="s">
        <v>486</v>
      </c>
      <c r="D281" s="207" t="s">
        <v>172</v>
      </c>
      <c r="E281" s="208" t="s">
        <v>487</v>
      </c>
      <c r="F281" s="209" t="s">
        <v>488</v>
      </c>
      <c r="G281" s="210" t="s">
        <v>432</v>
      </c>
      <c r="H281" s="211">
        <v>1</v>
      </c>
      <c r="I281" s="212"/>
      <c r="J281" s="213">
        <f>ROUND(I281*H281,2)</f>
        <v>0</v>
      </c>
      <c r="K281" s="209" t="s">
        <v>176</v>
      </c>
      <c r="L281" s="46"/>
      <c r="M281" s="214" t="s">
        <v>19</v>
      </c>
      <c r="N281" s="215" t="s">
        <v>40</v>
      </c>
      <c r="O281" s="86"/>
      <c r="P281" s="216">
        <f>O281*H281</f>
        <v>0</v>
      </c>
      <c r="Q281" s="216">
        <v>0.0201</v>
      </c>
      <c r="R281" s="216">
        <f>Q281*H281</f>
        <v>0.0201</v>
      </c>
      <c r="S281" s="216">
        <v>0</v>
      </c>
      <c r="T281" s="217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18" t="s">
        <v>252</v>
      </c>
      <c r="AT281" s="218" t="s">
        <v>172</v>
      </c>
      <c r="AU281" s="218" t="s">
        <v>79</v>
      </c>
      <c r="AY281" s="19" t="s">
        <v>170</v>
      </c>
      <c r="BE281" s="219">
        <f>IF(N281="základní",J281,0)</f>
        <v>0</v>
      </c>
      <c r="BF281" s="219">
        <f>IF(N281="snížená",J281,0)</f>
        <v>0</v>
      </c>
      <c r="BG281" s="219">
        <f>IF(N281="zákl. přenesená",J281,0)</f>
        <v>0</v>
      </c>
      <c r="BH281" s="219">
        <f>IF(N281="sníž. přenesená",J281,0)</f>
        <v>0</v>
      </c>
      <c r="BI281" s="219">
        <f>IF(N281="nulová",J281,0)</f>
        <v>0</v>
      </c>
      <c r="BJ281" s="19" t="s">
        <v>77</v>
      </c>
      <c r="BK281" s="219">
        <f>ROUND(I281*H281,2)</f>
        <v>0</v>
      </c>
      <c r="BL281" s="19" t="s">
        <v>252</v>
      </c>
      <c r="BM281" s="218" t="s">
        <v>489</v>
      </c>
    </row>
    <row r="282" s="2" customFormat="1">
      <c r="A282" s="40"/>
      <c r="B282" s="41"/>
      <c r="C282" s="42"/>
      <c r="D282" s="220" t="s">
        <v>179</v>
      </c>
      <c r="E282" s="42"/>
      <c r="F282" s="221" t="s">
        <v>490</v>
      </c>
      <c r="G282" s="42"/>
      <c r="H282" s="42"/>
      <c r="I282" s="222"/>
      <c r="J282" s="42"/>
      <c r="K282" s="42"/>
      <c r="L282" s="46"/>
      <c r="M282" s="223"/>
      <c r="N282" s="224"/>
      <c r="O282" s="86"/>
      <c r="P282" s="86"/>
      <c r="Q282" s="86"/>
      <c r="R282" s="86"/>
      <c r="S282" s="86"/>
      <c r="T282" s="87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9" t="s">
        <v>179</v>
      </c>
      <c r="AU282" s="19" t="s">
        <v>79</v>
      </c>
    </row>
    <row r="283" s="2" customFormat="1">
      <c r="A283" s="40"/>
      <c r="B283" s="41"/>
      <c r="C283" s="42"/>
      <c r="D283" s="225" t="s">
        <v>181</v>
      </c>
      <c r="E283" s="42"/>
      <c r="F283" s="226" t="s">
        <v>491</v>
      </c>
      <c r="G283" s="42"/>
      <c r="H283" s="42"/>
      <c r="I283" s="222"/>
      <c r="J283" s="42"/>
      <c r="K283" s="42"/>
      <c r="L283" s="46"/>
      <c r="M283" s="223"/>
      <c r="N283" s="224"/>
      <c r="O283" s="86"/>
      <c r="P283" s="86"/>
      <c r="Q283" s="86"/>
      <c r="R283" s="86"/>
      <c r="S283" s="86"/>
      <c r="T283" s="87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19" t="s">
        <v>181</v>
      </c>
      <c r="AU283" s="19" t="s">
        <v>79</v>
      </c>
    </row>
    <row r="284" s="2" customFormat="1" ht="33" customHeight="1">
      <c r="A284" s="40"/>
      <c r="B284" s="41"/>
      <c r="C284" s="207" t="s">
        <v>492</v>
      </c>
      <c r="D284" s="207" t="s">
        <v>172</v>
      </c>
      <c r="E284" s="208" t="s">
        <v>493</v>
      </c>
      <c r="F284" s="209" t="s">
        <v>494</v>
      </c>
      <c r="G284" s="210" t="s">
        <v>432</v>
      </c>
      <c r="H284" s="211">
        <v>1</v>
      </c>
      <c r="I284" s="212"/>
      <c r="J284" s="213">
        <f>ROUND(I284*H284,2)</f>
        <v>0</v>
      </c>
      <c r="K284" s="209" t="s">
        <v>176</v>
      </c>
      <c r="L284" s="46"/>
      <c r="M284" s="214" t="s">
        <v>19</v>
      </c>
      <c r="N284" s="215" t="s">
        <v>40</v>
      </c>
      <c r="O284" s="86"/>
      <c r="P284" s="216">
        <f>O284*H284</f>
        <v>0</v>
      </c>
      <c r="Q284" s="216">
        <v>0.01525</v>
      </c>
      <c r="R284" s="216">
        <f>Q284*H284</f>
        <v>0.01525</v>
      </c>
      <c r="S284" s="216">
        <v>0</v>
      </c>
      <c r="T284" s="217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18" t="s">
        <v>177</v>
      </c>
      <c r="AT284" s="218" t="s">
        <v>172</v>
      </c>
      <c r="AU284" s="218" t="s">
        <v>79</v>
      </c>
      <c r="AY284" s="19" t="s">
        <v>170</v>
      </c>
      <c r="BE284" s="219">
        <f>IF(N284="základní",J284,0)</f>
        <v>0</v>
      </c>
      <c r="BF284" s="219">
        <f>IF(N284="snížená",J284,0)</f>
        <v>0</v>
      </c>
      <c r="BG284" s="219">
        <f>IF(N284="zákl. přenesená",J284,0)</f>
        <v>0</v>
      </c>
      <c r="BH284" s="219">
        <f>IF(N284="sníž. přenesená",J284,0)</f>
        <v>0</v>
      </c>
      <c r="BI284" s="219">
        <f>IF(N284="nulová",J284,0)</f>
        <v>0</v>
      </c>
      <c r="BJ284" s="19" t="s">
        <v>77</v>
      </c>
      <c r="BK284" s="219">
        <f>ROUND(I284*H284,2)</f>
        <v>0</v>
      </c>
      <c r="BL284" s="19" t="s">
        <v>177</v>
      </c>
      <c r="BM284" s="218" t="s">
        <v>495</v>
      </c>
    </row>
    <row r="285" s="2" customFormat="1">
      <c r="A285" s="40"/>
      <c r="B285" s="41"/>
      <c r="C285" s="42"/>
      <c r="D285" s="220" t="s">
        <v>179</v>
      </c>
      <c r="E285" s="42"/>
      <c r="F285" s="221" t="s">
        <v>496</v>
      </c>
      <c r="G285" s="42"/>
      <c r="H285" s="42"/>
      <c r="I285" s="222"/>
      <c r="J285" s="42"/>
      <c r="K285" s="42"/>
      <c r="L285" s="46"/>
      <c r="M285" s="223"/>
      <c r="N285" s="224"/>
      <c r="O285" s="86"/>
      <c r="P285" s="86"/>
      <c r="Q285" s="86"/>
      <c r="R285" s="86"/>
      <c r="S285" s="86"/>
      <c r="T285" s="87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T285" s="19" t="s">
        <v>179</v>
      </c>
      <c r="AU285" s="19" t="s">
        <v>79</v>
      </c>
    </row>
    <row r="286" s="2" customFormat="1">
      <c r="A286" s="40"/>
      <c r="B286" s="41"/>
      <c r="C286" s="42"/>
      <c r="D286" s="225" t="s">
        <v>181</v>
      </c>
      <c r="E286" s="42"/>
      <c r="F286" s="226" t="s">
        <v>497</v>
      </c>
      <c r="G286" s="42"/>
      <c r="H286" s="42"/>
      <c r="I286" s="222"/>
      <c r="J286" s="42"/>
      <c r="K286" s="42"/>
      <c r="L286" s="46"/>
      <c r="M286" s="223"/>
      <c r="N286" s="224"/>
      <c r="O286" s="86"/>
      <c r="P286" s="86"/>
      <c r="Q286" s="86"/>
      <c r="R286" s="86"/>
      <c r="S286" s="86"/>
      <c r="T286" s="87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T286" s="19" t="s">
        <v>181</v>
      </c>
      <c r="AU286" s="19" t="s">
        <v>79</v>
      </c>
    </row>
    <row r="287" s="2" customFormat="1" ht="24.15" customHeight="1">
      <c r="A287" s="40"/>
      <c r="B287" s="41"/>
      <c r="C287" s="207" t="s">
        <v>498</v>
      </c>
      <c r="D287" s="207" t="s">
        <v>172</v>
      </c>
      <c r="E287" s="208" t="s">
        <v>499</v>
      </c>
      <c r="F287" s="209" t="s">
        <v>500</v>
      </c>
      <c r="G287" s="210" t="s">
        <v>432</v>
      </c>
      <c r="H287" s="211">
        <v>1</v>
      </c>
      <c r="I287" s="212"/>
      <c r="J287" s="213">
        <f>ROUND(I287*H287,2)</f>
        <v>0</v>
      </c>
      <c r="K287" s="209" t="s">
        <v>176</v>
      </c>
      <c r="L287" s="46"/>
      <c r="M287" s="214" t="s">
        <v>19</v>
      </c>
      <c r="N287" s="215" t="s">
        <v>40</v>
      </c>
      <c r="O287" s="86"/>
      <c r="P287" s="216">
        <f>O287*H287</f>
        <v>0</v>
      </c>
      <c r="Q287" s="216">
        <v>0.083339999999999997</v>
      </c>
      <c r="R287" s="216">
        <f>Q287*H287</f>
        <v>0.083339999999999997</v>
      </c>
      <c r="S287" s="216">
        <v>0</v>
      </c>
      <c r="T287" s="217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18" t="s">
        <v>252</v>
      </c>
      <c r="AT287" s="218" t="s">
        <v>172</v>
      </c>
      <c r="AU287" s="218" t="s">
        <v>79</v>
      </c>
      <c r="AY287" s="19" t="s">
        <v>170</v>
      </c>
      <c r="BE287" s="219">
        <f>IF(N287="základní",J287,0)</f>
        <v>0</v>
      </c>
      <c r="BF287" s="219">
        <f>IF(N287="snížená",J287,0)</f>
        <v>0</v>
      </c>
      <c r="BG287" s="219">
        <f>IF(N287="zákl. přenesená",J287,0)</f>
        <v>0</v>
      </c>
      <c r="BH287" s="219">
        <f>IF(N287="sníž. přenesená",J287,0)</f>
        <v>0</v>
      </c>
      <c r="BI287" s="219">
        <f>IF(N287="nulová",J287,0)</f>
        <v>0</v>
      </c>
      <c r="BJ287" s="19" t="s">
        <v>77</v>
      </c>
      <c r="BK287" s="219">
        <f>ROUND(I287*H287,2)</f>
        <v>0</v>
      </c>
      <c r="BL287" s="19" t="s">
        <v>252</v>
      </c>
      <c r="BM287" s="218" t="s">
        <v>501</v>
      </c>
    </row>
    <row r="288" s="2" customFormat="1">
      <c r="A288" s="40"/>
      <c r="B288" s="41"/>
      <c r="C288" s="42"/>
      <c r="D288" s="220" t="s">
        <v>179</v>
      </c>
      <c r="E288" s="42"/>
      <c r="F288" s="221" t="s">
        <v>502</v>
      </c>
      <c r="G288" s="42"/>
      <c r="H288" s="42"/>
      <c r="I288" s="222"/>
      <c r="J288" s="42"/>
      <c r="K288" s="42"/>
      <c r="L288" s="46"/>
      <c r="M288" s="223"/>
      <c r="N288" s="224"/>
      <c r="O288" s="86"/>
      <c r="P288" s="86"/>
      <c r="Q288" s="86"/>
      <c r="R288" s="86"/>
      <c r="S288" s="86"/>
      <c r="T288" s="87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9" t="s">
        <v>179</v>
      </c>
      <c r="AU288" s="19" t="s">
        <v>79</v>
      </c>
    </row>
    <row r="289" s="2" customFormat="1">
      <c r="A289" s="40"/>
      <c r="B289" s="41"/>
      <c r="C289" s="42"/>
      <c r="D289" s="225" t="s">
        <v>181</v>
      </c>
      <c r="E289" s="42"/>
      <c r="F289" s="226" t="s">
        <v>503</v>
      </c>
      <c r="G289" s="42"/>
      <c r="H289" s="42"/>
      <c r="I289" s="222"/>
      <c r="J289" s="42"/>
      <c r="K289" s="42"/>
      <c r="L289" s="46"/>
      <c r="M289" s="223"/>
      <c r="N289" s="224"/>
      <c r="O289" s="86"/>
      <c r="P289" s="86"/>
      <c r="Q289" s="86"/>
      <c r="R289" s="86"/>
      <c r="S289" s="86"/>
      <c r="T289" s="87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T289" s="19" t="s">
        <v>181</v>
      </c>
      <c r="AU289" s="19" t="s">
        <v>79</v>
      </c>
    </row>
    <row r="290" s="2" customFormat="1" ht="21.75" customHeight="1">
      <c r="A290" s="40"/>
      <c r="B290" s="41"/>
      <c r="C290" s="207" t="s">
        <v>504</v>
      </c>
      <c r="D290" s="207" t="s">
        <v>172</v>
      </c>
      <c r="E290" s="208" t="s">
        <v>505</v>
      </c>
      <c r="F290" s="209" t="s">
        <v>506</v>
      </c>
      <c r="G290" s="210" t="s">
        <v>432</v>
      </c>
      <c r="H290" s="211">
        <v>3</v>
      </c>
      <c r="I290" s="212"/>
      <c r="J290" s="213">
        <f>ROUND(I290*H290,2)</f>
        <v>0</v>
      </c>
      <c r="K290" s="209" t="s">
        <v>176</v>
      </c>
      <c r="L290" s="46"/>
      <c r="M290" s="214" t="s">
        <v>19</v>
      </c>
      <c r="N290" s="215" t="s">
        <v>40</v>
      </c>
      <c r="O290" s="86"/>
      <c r="P290" s="216">
        <f>O290*H290</f>
        <v>0</v>
      </c>
      <c r="Q290" s="216">
        <v>0.0018</v>
      </c>
      <c r="R290" s="216">
        <f>Q290*H290</f>
        <v>0.0054000000000000003</v>
      </c>
      <c r="S290" s="216">
        <v>0</v>
      </c>
      <c r="T290" s="217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18" t="s">
        <v>252</v>
      </c>
      <c r="AT290" s="218" t="s">
        <v>172</v>
      </c>
      <c r="AU290" s="218" t="s">
        <v>79</v>
      </c>
      <c r="AY290" s="19" t="s">
        <v>170</v>
      </c>
      <c r="BE290" s="219">
        <f>IF(N290="základní",J290,0)</f>
        <v>0</v>
      </c>
      <c r="BF290" s="219">
        <f>IF(N290="snížená",J290,0)</f>
        <v>0</v>
      </c>
      <c r="BG290" s="219">
        <f>IF(N290="zákl. přenesená",J290,0)</f>
        <v>0</v>
      </c>
      <c r="BH290" s="219">
        <f>IF(N290="sníž. přenesená",J290,0)</f>
        <v>0</v>
      </c>
      <c r="BI290" s="219">
        <f>IF(N290="nulová",J290,0)</f>
        <v>0</v>
      </c>
      <c r="BJ290" s="19" t="s">
        <v>77</v>
      </c>
      <c r="BK290" s="219">
        <f>ROUND(I290*H290,2)</f>
        <v>0</v>
      </c>
      <c r="BL290" s="19" t="s">
        <v>252</v>
      </c>
      <c r="BM290" s="218" t="s">
        <v>507</v>
      </c>
    </row>
    <row r="291" s="2" customFormat="1">
      <c r="A291" s="40"/>
      <c r="B291" s="41"/>
      <c r="C291" s="42"/>
      <c r="D291" s="220" t="s">
        <v>179</v>
      </c>
      <c r="E291" s="42"/>
      <c r="F291" s="221" t="s">
        <v>508</v>
      </c>
      <c r="G291" s="42"/>
      <c r="H291" s="42"/>
      <c r="I291" s="222"/>
      <c r="J291" s="42"/>
      <c r="K291" s="42"/>
      <c r="L291" s="46"/>
      <c r="M291" s="223"/>
      <c r="N291" s="224"/>
      <c r="O291" s="86"/>
      <c r="P291" s="86"/>
      <c r="Q291" s="86"/>
      <c r="R291" s="86"/>
      <c r="S291" s="86"/>
      <c r="T291" s="87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T291" s="19" t="s">
        <v>179</v>
      </c>
      <c r="AU291" s="19" t="s">
        <v>79</v>
      </c>
    </row>
    <row r="292" s="2" customFormat="1">
      <c r="A292" s="40"/>
      <c r="B292" s="41"/>
      <c r="C292" s="42"/>
      <c r="D292" s="225" t="s">
        <v>181</v>
      </c>
      <c r="E292" s="42"/>
      <c r="F292" s="226" t="s">
        <v>509</v>
      </c>
      <c r="G292" s="42"/>
      <c r="H292" s="42"/>
      <c r="I292" s="222"/>
      <c r="J292" s="42"/>
      <c r="K292" s="42"/>
      <c r="L292" s="46"/>
      <c r="M292" s="223"/>
      <c r="N292" s="224"/>
      <c r="O292" s="86"/>
      <c r="P292" s="86"/>
      <c r="Q292" s="86"/>
      <c r="R292" s="86"/>
      <c r="S292" s="86"/>
      <c r="T292" s="87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T292" s="19" t="s">
        <v>181</v>
      </c>
      <c r="AU292" s="19" t="s">
        <v>79</v>
      </c>
    </row>
    <row r="293" s="2" customFormat="1" ht="16.5" customHeight="1">
      <c r="A293" s="40"/>
      <c r="B293" s="41"/>
      <c r="C293" s="207" t="s">
        <v>510</v>
      </c>
      <c r="D293" s="207" t="s">
        <v>172</v>
      </c>
      <c r="E293" s="208" t="s">
        <v>511</v>
      </c>
      <c r="F293" s="209" t="s">
        <v>512</v>
      </c>
      <c r="G293" s="210" t="s">
        <v>268</v>
      </c>
      <c r="H293" s="211">
        <v>3</v>
      </c>
      <c r="I293" s="212"/>
      <c r="J293" s="213">
        <f>ROUND(I293*H293,2)</f>
        <v>0</v>
      </c>
      <c r="K293" s="209" t="s">
        <v>176</v>
      </c>
      <c r="L293" s="46"/>
      <c r="M293" s="214" t="s">
        <v>19</v>
      </c>
      <c r="N293" s="215" t="s">
        <v>40</v>
      </c>
      <c r="O293" s="86"/>
      <c r="P293" s="216">
        <f>O293*H293</f>
        <v>0</v>
      </c>
      <c r="Q293" s="216">
        <v>0.00024000000000000001</v>
      </c>
      <c r="R293" s="216">
        <f>Q293*H293</f>
        <v>0.00072000000000000005</v>
      </c>
      <c r="S293" s="216">
        <v>0</v>
      </c>
      <c r="T293" s="217">
        <f>S293*H293</f>
        <v>0</v>
      </c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18" t="s">
        <v>252</v>
      </c>
      <c r="AT293" s="218" t="s">
        <v>172</v>
      </c>
      <c r="AU293" s="218" t="s">
        <v>79</v>
      </c>
      <c r="AY293" s="19" t="s">
        <v>170</v>
      </c>
      <c r="BE293" s="219">
        <f>IF(N293="základní",J293,0)</f>
        <v>0</v>
      </c>
      <c r="BF293" s="219">
        <f>IF(N293="snížená",J293,0)</f>
        <v>0</v>
      </c>
      <c r="BG293" s="219">
        <f>IF(N293="zákl. přenesená",J293,0)</f>
        <v>0</v>
      </c>
      <c r="BH293" s="219">
        <f>IF(N293="sníž. přenesená",J293,0)</f>
        <v>0</v>
      </c>
      <c r="BI293" s="219">
        <f>IF(N293="nulová",J293,0)</f>
        <v>0</v>
      </c>
      <c r="BJ293" s="19" t="s">
        <v>77</v>
      </c>
      <c r="BK293" s="219">
        <f>ROUND(I293*H293,2)</f>
        <v>0</v>
      </c>
      <c r="BL293" s="19" t="s">
        <v>252</v>
      </c>
      <c r="BM293" s="218" t="s">
        <v>513</v>
      </c>
    </row>
    <row r="294" s="2" customFormat="1">
      <c r="A294" s="40"/>
      <c r="B294" s="41"/>
      <c r="C294" s="42"/>
      <c r="D294" s="220" t="s">
        <v>179</v>
      </c>
      <c r="E294" s="42"/>
      <c r="F294" s="221" t="s">
        <v>514</v>
      </c>
      <c r="G294" s="42"/>
      <c r="H294" s="42"/>
      <c r="I294" s="222"/>
      <c r="J294" s="42"/>
      <c r="K294" s="42"/>
      <c r="L294" s="46"/>
      <c r="M294" s="223"/>
      <c r="N294" s="224"/>
      <c r="O294" s="86"/>
      <c r="P294" s="86"/>
      <c r="Q294" s="86"/>
      <c r="R294" s="86"/>
      <c r="S294" s="86"/>
      <c r="T294" s="87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T294" s="19" t="s">
        <v>179</v>
      </c>
      <c r="AU294" s="19" t="s">
        <v>79</v>
      </c>
    </row>
    <row r="295" s="2" customFormat="1">
      <c r="A295" s="40"/>
      <c r="B295" s="41"/>
      <c r="C295" s="42"/>
      <c r="D295" s="225" t="s">
        <v>181</v>
      </c>
      <c r="E295" s="42"/>
      <c r="F295" s="226" t="s">
        <v>515</v>
      </c>
      <c r="G295" s="42"/>
      <c r="H295" s="42"/>
      <c r="I295" s="222"/>
      <c r="J295" s="42"/>
      <c r="K295" s="42"/>
      <c r="L295" s="46"/>
      <c r="M295" s="223"/>
      <c r="N295" s="224"/>
      <c r="O295" s="86"/>
      <c r="P295" s="86"/>
      <c r="Q295" s="86"/>
      <c r="R295" s="86"/>
      <c r="S295" s="86"/>
      <c r="T295" s="87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T295" s="19" t="s">
        <v>181</v>
      </c>
      <c r="AU295" s="19" t="s">
        <v>79</v>
      </c>
    </row>
    <row r="296" s="2" customFormat="1" ht="24.15" customHeight="1">
      <c r="A296" s="40"/>
      <c r="B296" s="41"/>
      <c r="C296" s="207" t="s">
        <v>516</v>
      </c>
      <c r="D296" s="207" t="s">
        <v>172</v>
      </c>
      <c r="E296" s="208" t="s">
        <v>517</v>
      </c>
      <c r="F296" s="209" t="s">
        <v>518</v>
      </c>
      <c r="G296" s="210" t="s">
        <v>224</v>
      </c>
      <c r="H296" s="211">
        <v>0.22400000000000001</v>
      </c>
      <c r="I296" s="212"/>
      <c r="J296" s="213">
        <f>ROUND(I296*H296,2)</f>
        <v>0</v>
      </c>
      <c r="K296" s="209" t="s">
        <v>176</v>
      </c>
      <c r="L296" s="46"/>
      <c r="M296" s="214" t="s">
        <v>19</v>
      </c>
      <c r="N296" s="215" t="s">
        <v>40</v>
      </c>
      <c r="O296" s="86"/>
      <c r="P296" s="216">
        <f>O296*H296</f>
        <v>0</v>
      </c>
      <c r="Q296" s="216">
        <v>0</v>
      </c>
      <c r="R296" s="216">
        <f>Q296*H296</f>
        <v>0</v>
      </c>
      <c r="S296" s="216">
        <v>0</v>
      </c>
      <c r="T296" s="217">
        <f>S296*H296</f>
        <v>0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18" t="s">
        <v>252</v>
      </c>
      <c r="AT296" s="218" t="s">
        <v>172</v>
      </c>
      <c r="AU296" s="218" t="s">
        <v>79</v>
      </c>
      <c r="AY296" s="19" t="s">
        <v>170</v>
      </c>
      <c r="BE296" s="219">
        <f>IF(N296="základní",J296,0)</f>
        <v>0</v>
      </c>
      <c r="BF296" s="219">
        <f>IF(N296="snížená",J296,0)</f>
        <v>0</v>
      </c>
      <c r="BG296" s="219">
        <f>IF(N296="zákl. přenesená",J296,0)</f>
        <v>0</v>
      </c>
      <c r="BH296" s="219">
        <f>IF(N296="sníž. přenesená",J296,0)</f>
        <v>0</v>
      </c>
      <c r="BI296" s="219">
        <f>IF(N296="nulová",J296,0)</f>
        <v>0</v>
      </c>
      <c r="BJ296" s="19" t="s">
        <v>77</v>
      </c>
      <c r="BK296" s="219">
        <f>ROUND(I296*H296,2)</f>
        <v>0</v>
      </c>
      <c r="BL296" s="19" t="s">
        <v>252</v>
      </c>
      <c r="BM296" s="218" t="s">
        <v>519</v>
      </c>
    </row>
    <row r="297" s="2" customFormat="1">
      <c r="A297" s="40"/>
      <c r="B297" s="41"/>
      <c r="C297" s="42"/>
      <c r="D297" s="220" t="s">
        <v>179</v>
      </c>
      <c r="E297" s="42"/>
      <c r="F297" s="221" t="s">
        <v>520</v>
      </c>
      <c r="G297" s="42"/>
      <c r="H297" s="42"/>
      <c r="I297" s="222"/>
      <c r="J297" s="42"/>
      <c r="K297" s="42"/>
      <c r="L297" s="46"/>
      <c r="M297" s="223"/>
      <c r="N297" s="224"/>
      <c r="O297" s="86"/>
      <c r="P297" s="86"/>
      <c r="Q297" s="86"/>
      <c r="R297" s="86"/>
      <c r="S297" s="86"/>
      <c r="T297" s="87"/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T297" s="19" t="s">
        <v>179</v>
      </c>
      <c r="AU297" s="19" t="s">
        <v>79</v>
      </c>
    </row>
    <row r="298" s="2" customFormat="1">
      <c r="A298" s="40"/>
      <c r="B298" s="41"/>
      <c r="C298" s="42"/>
      <c r="D298" s="225" t="s">
        <v>181</v>
      </c>
      <c r="E298" s="42"/>
      <c r="F298" s="226" t="s">
        <v>521</v>
      </c>
      <c r="G298" s="42"/>
      <c r="H298" s="42"/>
      <c r="I298" s="222"/>
      <c r="J298" s="42"/>
      <c r="K298" s="42"/>
      <c r="L298" s="46"/>
      <c r="M298" s="223"/>
      <c r="N298" s="224"/>
      <c r="O298" s="86"/>
      <c r="P298" s="86"/>
      <c r="Q298" s="86"/>
      <c r="R298" s="86"/>
      <c r="S298" s="86"/>
      <c r="T298" s="87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T298" s="19" t="s">
        <v>181</v>
      </c>
      <c r="AU298" s="19" t="s">
        <v>79</v>
      </c>
    </row>
    <row r="299" s="12" customFormat="1" ht="22.8" customHeight="1">
      <c r="A299" s="12"/>
      <c r="B299" s="191"/>
      <c r="C299" s="192"/>
      <c r="D299" s="193" t="s">
        <v>68</v>
      </c>
      <c r="E299" s="205" t="s">
        <v>522</v>
      </c>
      <c r="F299" s="205" t="s">
        <v>523</v>
      </c>
      <c r="G299" s="192"/>
      <c r="H299" s="192"/>
      <c r="I299" s="195"/>
      <c r="J299" s="206">
        <f>BK299</f>
        <v>0</v>
      </c>
      <c r="K299" s="192"/>
      <c r="L299" s="197"/>
      <c r="M299" s="198"/>
      <c r="N299" s="199"/>
      <c r="O299" s="199"/>
      <c r="P299" s="200">
        <f>SUM(P300:P308)</f>
        <v>0</v>
      </c>
      <c r="Q299" s="199"/>
      <c r="R299" s="200">
        <f>SUM(R300:R308)</f>
        <v>0.084900000000000003</v>
      </c>
      <c r="S299" s="199"/>
      <c r="T299" s="201">
        <f>SUM(T300:T308)</f>
        <v>0</v>
      </c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202" t="s">
        <v>79</v>
      </c>
      <c r="AT299" s="203" t="s">
        <v>68</v>
      </c>
      <c r="AU299" s="203" t="s">
        <v>77</v>
      </c>
      <c r="AY299" s="202" t="s">
        <v>170</v>
      </c>
      <c r="BK299" s="204">
        <f>SUM(BK300:BK308)</f>
        <v>0</v>
      </c>
    </row>
    <row r="300" s="2" customFormat="1" ht="33" customHeight="1">
      <c r="A300" s="40"/>
      <c r="B300" s="41"/>
      <c r="C300" s="207" t="s">
        <v>524</v>
      </c>
      <c r="D300" s="207" t="s">
        <v>172</v>
      </c>
      <c r="E300" s="208" t="s">
        <v>525</v>
      </c>
      <c r="F300" s="209" t="s">
        <v>526</v>
      </c>
      <c r="G300" s="210" t="s">
        <v>432</v>
      </c>
      <c r="H300" s="211">
        <v>3</v>
      </c>
      <c r="I300" s="212"/>
      <c r="J300" s="213">
        <f>ROUND(I300*H300,2)</f>
        <v>0</v>
      </c>
      <c r="K300" s="209" t="s">
        <v>176</v>
      </c>
      <c r="L300" s="46"/>
      <c r="M300" s="214" t="s">
        <v>19</v>
      </c>
      <c r="N300" s="215" t="s">
        <v>40</v>
      </c>
      <c r="O300" s="86"/>
      <c r="P300" s="216">
        <f>O300*H300</f>
        <v>0</v>
      </c>
      <c r="Q300" s="216">
        <v>0.012</v>
      </c>
      <c r="R300" s="216">
        <f>Q300*H300</f>
        <v>0.036000000000000004</v>
      </c>
      <c r="S300" s="216">
        <v>0</v>
      </c>
      <c r="T300" s="217">
        <f>S300*H300</f>
        <v>0</v>
      </c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R300" s="218" t="s">
        <v>252</v>
      </c>
      <c r="AT300" s="218" t="s">
        <v>172</v>
      </c>
      <c r="AU300" s="218" t="s">
        <v>79</v>
      </c>
      <c r="AY300" s="19" t="s">
        <v>170</v>
      </c>
      <c r="BE300" s="219">
        <f>IF(N300="základní",J300,0)</f>
        <v>0</v>
      </c>
      <c r="BF300" s="219">
        <f>IF(N300="snížená",J300,0)</f>
        <v>0</v>
      </c>
      <c r="BG300" s="219">
        <f>IF(N300="zákl. přenesená",J300,0)</f>
        <v>0</v>
      </c>
      <c r="BH300" s="219">
        <f>IF(N300="sníž. přenesená",J300,0)</f>
        <v>0</v>
      </c>
      <c r="BI300" s="219">
        <f>IF(N300="nulová",J300,0)</f>
        <v>0</v>
      </c>
      <c r="BJ300" s="19" t="s">
        <v>77</v>
      </c>
      <c r="BK300" s="219">
        <f>ROUND(I300*H300,2)</f>
        <v>0</v>
      </c>
      <c r="BL300" s="19" t="s">
        <v>252</v>
      </c>
      <c r="BM300" s="218" t="s">
        <v>527</v>
      </c>
    </row>
    <row r="301" s="2" customFormat="1">
      <c r="A301" s="40"/>
      <c r="B301" s="41"/>
      <c r="C301" s="42"/>
      <c r="D301" s="220" t="s">
        <v>179</v>
      </c>
      <c r="E301" s="42"/>
      <c r="F301" s="221" t="s">
        <v>528</v>
      </c>
      <c r="G301" s="42"/>
      <c r="H301" s="42"/>
      <c r="I301" s="222"/>
      <c r="J301" s="42"/>
      <c r="K301" s="42"/>
      <c r="L301" s="46"/>
      <c r="M301" s="223"/>
      <c r="N301" s="224"/>
      <c r="O301" s="86"/>
      <c r="P301" s="86"/>
      <c r="Q301" s="86"/>
      <c r="R301" s="86"/>
      <c r="S301" s="86"/>
      <c r="T301" s="87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T301" s="19" t="s">
        <v>179</v>
      </c>
      <c r="AU301" s="19" t="s">
        <v>79</v>
      </c>
    </row>
    <row r="302" s="2" customFormat="1">
      <c r="A302" s="40"/>
      <c r="B302" s="41"/>
      <c r="C302" s="42"/>
      <c r="D302" s="225" t="s">
        <v>181</v>
      </c>
      <c r="E302" s="42"/>
      <c r="F302" s="226" t="s">
        <v>529</v>
      </c>
      <c r="G302" s="42"/>
      <c r="H302" s="42"/>
      <c r="I302" s="222"/>
      <c r="J302" s="42"/>
      <c r="K302" s="42"/>
      <c r="L302" s="46"/>
      <c r="M302" s="223"/>
      <c r="N302" s="224"/>
      <c r="O302" s="86"/>
      <c r="P302" s="86"/>
      <c r="Q302" s="86"/>
      <c r="R302" s="86"/>
      <c r="S302" s="86"/>
      <c r="T302" s="87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T302" s="19" t="s">
        <v>181</v>
      </c>
      <c r="AU302" s="19" t="s">
        <v>79</v>
      </c>
    </row>
    <row r="303" s="2" customFormat="1" ht="24.15" customHeight="1">
      <c r="A303" s="40"/>
      <c r="B303" s="41"/>
      <c r="C303" s="207" t="s">
        <v>530</v>
      </c>
      <c r="D303" s="207" t="s">
        <v>172</v>
      </c>
      <c r="E303" s="208" t="s">
        <v>531</v>
      </c>
      <c r="F303" s="209" t="s">
        <v>532</v>
      </c>
      <c r="G303" s="210" t="s">
        <v>432</v>
      </c>
      <c r="H303" s="211">
        <v>1</v>
      </c>
      <c r="I303" s="212"/>
      <c r="J303" s="213">
        <f>ROUND(I303*H303,2)</f>
        <v>0</v>
      </c>
      <c r="K303" s="209" t="s">
        <v>176</v>
      </c>
      <c r="L303" s="46"/>
      <c r="M303" s="214" t="s">
        <v>19</v>
      </c>
      <c r="N303" s="215" t="s">
        <v>40</v>
      </c>
      <c r="O303" s="86"/>
      <c r="P303" s="216">
        <f>O303*H303</f>
        <v>0</v>
      </c>
      <c r="Q303" s="216">
        <v>0.015599999999999999</v>
      </c>
      <c r="R303" s="216">
        <f>Q303*H303</f>
        <v>0.015599999999999999</v>
      </c>
      <c r="S303" s="216">
        <v>0</v>
      </c>
      <c r="T303" s="217">
        <f>S303*H303</f>
        <v>0</v>
      </c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R303" s="218" t="s">
        <v>252</v>
      </c>
      <c r="AT303" s="218" t="s">
        <v>172</v>
      </c>
      <c r="AU303" s="218" t="s">
        <v>79</v>
      </c>
      <c r="AY303" s="19" t="s">
        <v>170</v>
      </c>
      <c r="BE303" s="219">
        <f>IF(N303="základní",J303,0)</f>
        <v>0</v>
      </c>
      <c r="BF303" s="219">
        <f>IF(N303="snížená",J303,0)</f>
        <v>0</v>
      </c>
      <c r="BG303" s="219">
        <f>IF(N303="zákl. přenesená",J303,0)</f>
        <v>0</v>
      </c>
      <c r="BH303" s="219">
        <f>IF(N303="sníž. přenesená",J303,0)</f>
        <v>0</v>
      </c>
      <c r="BI303" s="219">
        <f>IF(N303="nulová",J303,0)</f>
        <v>0</v>
      </c>
      <c r="BJ303" s="19" t="s">
        <v>77</v>
      </c>
      <c r="BK303" s="219">
        <f>ROUND(I303*H303,2)</f>
        <v>0</v>
      </c>
      <c r="BL303" s="19" t="s">
        <v>252</v>
      </c>
      <c r="BM303" s="218" t="s">
        <v>533</v>
      </c>
    </row>
    <row r="304" s="2" customFormat="1">
      <c r="A304" s="40"/>
      <c r="B304" s="41"/>
      <c r="C304" s="42"/>
      <c r="D304" s="220" t="s">
        <v>179</v>
      </c>
      <c r="E304" s="42"/>
      <c r="F304" s="221" t="s">
        <v>534</v>
      </c>
      <c r="G304" s="42"/>
      <c r="H304" s="42"/>
      <c r="I304" s="222"/>
      <c r="J304" s="42"/>
      <c r="K304" s="42"/>
      <c r="L304" s="46"/>
      <c r="M304" s="223"/>
      <c r="N304" s="224"/>
      <c r="O304" s="86"/>
      <c r="P304" s="86"/>
      <c r="Q304" s="86"/>
      <c r="R304" s="86"/>
      <c r="S304" s="86"/>
      <c r="T304" s="87"/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T304" s="19" t="s">
        <v>179</v>
      </c>
      <c r="AU304" s="19" t="s">
        <v>79</v>
      </c>
    </row>
    <row r="305" s="2" customFormat="1">
      <c r="A305" s="40"/>
      <c r="B305" s="41"/>
      <c r="C305" s="42"/>
      <c r="D305" s="225" t="s">
        <v>181</v>
      </c>
      <c r="E305" s="42"/>
      <c r="F305" s="226" t="s">
        <v>535</v>
      </c>
      <c r="G305" s="42"/>
      <c r="H305" s="42"/>
      <c r="I305" s="222"/>
      <c r="J305" s="42"/>
      <c r="K305" s="42"/>
      <c r="L305" s="46"/>
      <c r="M305" s="223"/>
      <c r="N305" s="224"/>
      <c r="O305" s="86"/>
      <c r="P305" s="86"/>
      <c r="Q305" s="86"/>
      <c r="R305" s="86"/>
      <c r="S305" s="86"/>
      <c r="T305" s="87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T305" s="19" t="s">
        <v>181</v>
      </c>
      <c r="AU305" s="19" t="s">
        <v>79</v>
      </c>
    </row>
    <row r="306" s="2" customFormat="1" ht="33" customHeight="1">
      <c r="A306" s="40"/>
      <c r="B306" s="41"/>
      <c r="C306" s="207" t="s">
        <v>536</v>
      </c>
      <c r="D306" s="207" t="s">
        <v>172</v>
      </c>
      <c r="E306" s="208" t="s">
        <v>537</v>
      </c>
      <c r="F306" s="209" t="s">
        <v>538</v>
      </c>
      <c r="G306" s="210" t="s">
        <v>432</v>
      </c>
      <c r="H306" s="211">
        <v>2</v>
      </c>
      <c r="I306" s="212"/>
      <c r="J306" s="213">
        <f>ROUND(I306*H306,2)</f>
        <v>0</v>
      </c>
      <c r="K306" s="209" t="s">
        <v>176</v>
      </c>
      <c r="L306" s="46"/>
      <c r="M306" s="214" t="s">
        <v>19</v>
      </c>
      <c r="N306" s="215" t="s">
        <v>40</v>
      </c>
      <c r="O306" s="86"/>
      <c r="P306" s="216">
        <f>O306*H306</f>
        <v>0</v>
      </c>
      <c r="Q306" s="216">
        <v>0.016650000000000002</v>
      </c>
      <c r="R306" s="216">
        <f>Q306*H306</f>
        <v>0.033300000000000003</v>
      </c>
      <c r="S306" s="216">
        <v>0</v>
      </c>
      <c r="T306" s="217">
        <f>S306*H306</f>
        <v>0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18" t="s">
        <v>252</v>
      </c>
      <c r="AT306" s="218" t="s">
        <v>172</v>
      </c>
      <c r="AU306" s="218" t="s">
        <v>79</v>
      </c>
      <c r="AY306" s="19" t="s">
        <v>170</v>
      </c>
      <c r="BE306" s="219">
        <f>IF(N306="základní",J306,0)</f>
        <v>0</v>
      </c>
      <c r="BF306" s="219">
        <f>IF(N306="snížená",J306,0)</f>
        <v>0</v>
      </c>
      <c r="BG306" s="219">
        <f>IF(N306="zákl. přenesená",J306,0)</f>
        <v>0</v>
      </c>
      <c r="BH306" s="219">
        <f>IF(N306="sníž. přenesená",J306,0)</f>
        <v>0</v>
      </c>
      <c r="BI306" s="219">
        <f>IF(N306="nulová",J306,0)</f>
        <v>0</v>
      </c>
      <c r="BJ306" s="19" t="s">
        <v>77</v>
      </c>
      <c r="BK306" s="219">
        <f>ROUND(I306*H306,2)</f>
        <v>0</v>
      </c>
      <c r="BL306" s="19" t="s">
        <v>252</v>
      </c>
      <c r="BM306" s="218" t="s">
        <v>539</v>
      </c>
    </row>
    <row r="307" s="2" customFormat="1">
      <c r="A307" s="40"/>
      <c r="B307" s="41"/>
      <c r="C307" s="42"/>
      <c r="D307" s="220" t="s">
        <v>179</v>
      </c>
      <c r="E307" s="42"/>
      <c r="F307" s="221" t="s">
        <v>540</v>
      </c>
      <c r="G307" s="42"/>
      <c r="H307" s="42"/>
      <c r="I307" s="222"/>
      <c r="J307" s="42"/>
      <c r="K307" s="42"/>
      <c r="L307" s="46"/>
      <c r="M307" s="223"/>
      <c r="N307" s="224"/>
      <c r="O307" s="86"/>
      <c r="P307" s="86"/>
      <c r="Q307" s="86"/>
      <c r="R307" s="86"/>
      <c r="S307" s="86"/>
      <c r="T307" s="87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T307" s="19" t="s">
        <v>179</v>
      </c>
      <c r="AU307" s="19" t="s">
        <v>79</v>
      </c>
    </row>
    <row r="308" s="2" customFormat="1">
      <c r="A308" s="40"/>
      <c r="B308" s="41"/>
      <c r="C308" s="42"/>
      <c r="D308" s="225" t="s">
        <v>181</v>
      </c>
      <c r="E308" s="42"/>
      <c r="F308" s="226" t="s">
        <v>541</v>
      </c>
      <c r="G308" s="42"/>
      <c r="H308" s="42"/>
      <c r="I308" s="222"/>
      <c r="J308" s="42"/>
      <c r="K308" s="42"/>
      <c r="L308" s="46"/>
      <c r="M308" s="223"/>
      <c r="N308" s="224"/>
      <c r="O308" s="86"/>
      <c r="P308" s="86"/>
      <c r="Q308" s="86"/>
      <c r="R308" s="86"/>
      <c r="S308" s="86"/>
      <c r="T308" s="87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9" t="s">
        <v>181</v>
      </c>
      <c r="AU308" s="19" t="s">
        <v>79</v>
      </c>
    </row>
    <row r="309" s="12" customFormat="1" ht="22.8" customHeight="1">
      <c r="A309" s="12"/>
      <c r="B309" s="191"/>
      <c r="C309" s="192"/>
      <c r="D309" s="193" t="s">
        <v>68</v>
      </c>
      <c r="E309" s="205" t="s">
        <v>542</v>
      </c>
      <c r="F309" s="205" t="s">
        <v>543</v>
      </c>
      <c r="G309" s="192"/>
      <c r="H309" s="192"/>
      <c r="I309" s="195"/>
      <c r="J309" s="206">
        <f>BK309</f>
        <v>0</v>
      </c>
      <c r="K309" s="192"/>
      <c r="L309" s="197"/>
      <c r="M309" s="198"/>
      <c r="N309" s="199"/>
      <c r="O309" s="199"/>
      <c r="P309" s="200">
        <f>SUM(P310:P314)</f>
        <v>0</v>
      </c>
      <c r="Q309" s="199"/>
      <c r="R309" s="200">
        <f>SUM(R310:R314)</f>
        <v>0.034520000000000002</v>
      </c>
      <c r="S309" s="199"/>
      <c r="T309" s="201">
        <f>SUM(T310:T314)</f>
        <v>0</v>
      </c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R309" s="202" t="s">
        <v>79</v>
      </c>
      <c r="AT309" s="203" t="s">
        <v>68</v>
      </c>
      <c r="AU309" s="203" t="s">
        <v>77</v>
      </c>
      <c r="AY309" s="202" t="s">
        <v>170</v>
      </c>
      <c r="BK309" s="204">
        <f>SUM(BK310:BK314)</f>
        <v>0</v>
      </c>
    </row>
    <row r="310" s="2" customFormat="1" ht="37.8" customHeight="1">
      <c r="A310" s="40"/>
      <c r="B310" s="41"/>
      <c r="C310" s="207" t="s">
        <v>544</v>
      </c>
      <c r="D310" s="207" t="s">
        <v>172</v>
      </c>
      <c r="E310" s="208" t="s">
        <v>545</v>
      </c>
      <c r="F310" s="209" t="s">
        <v>546</v>
      </c>
      <c r="G310" s="210" t="s">
        <v>432</v>
      </c>
      <c r="H310" s="211">
        <v>1</v>
      </c>
      <c r="I310" s="212"/>
      <c r="J310" s="213">
        <f>ROUND(I310*H310,2)</f>
        <v>0</v>
      </c>
      <c r="K310" s="209" t="s">
        <v>19</v>
      </c>
      <c r="L310" s="46"/>
      <c r="M310" s="214" t="s">
        <v>19</v>
      </c>
      <c r="N310" s="215" t="s">
        <v>40</v>
      </c>
      <c r="O310" s="86"/>
      <c r="P310" s="216">
        <f>O310*H310</f>
        <v>0</v>
      </c>
      <c r="Q310" s="216">
        <v>0.034520000000000002</v>
      </c>
      <c r="R310" s="216">
        <f>Q310*H310</f>
        <v>0.034520000000000002</v>
      </c>
      <c r="S310" s="216">
        <v>0</v>
      </c>
      <c r="T310" s="217">
        <f>S310*H310</f>
        <v>0</v>
      </c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18" t="s">
        <v>252</v>
      </c>
      <c r="AT310" s="218" t="s">
        <v>172</v>
      </c>
      <c r="AU310" s="218" t="s">
        <v>79</v>
      </c>
      <c r="AY310" s="19" t="s">
        <v>170</v>
      </c>
      <c r="BE310" s="219">
        <f>IF(N310="základní",J310,0)</f>
        <v>0</v>
      </c>
      <c r="BF310" s="219">
        <f>IF(N310="snížená",J310,0)</f>
        <v>0</v>
      </c>
      <c r="BG310" s="219">
        <f>IF(N310="zákl. přenesená",J310,0)</f>
        <v>0</v>
      </c>
      <c r="BH310" s="219">
        <f>IF(N310="sníž. přenesená",J310,0)</f>
        <v>0</v>
      </c>
      <c r="BI310" s="219">
        <f>IF(N310="nulová",J310,0)</f>
        <v>0</v>
      </c>
      <c r="BJ310" s="19" t="s">
        <v>77</v>
      </c>
      <c r="BK310" s="219">
        <f>ROUND(I310*H310,2)</f>
        <v>0</v>
      </c>
      <c r="BL310" s="19" t="s">
        <v>252</v>
      </c>
      <c r="BM310" s="218" t="s">
        <v>547</v>
      </c>
    </row>
    <row r="311" s="2" customFormat="1">
      <c r="A311" s="40"/>
      <c r="B311" s="41"/>
      <c r="C311" s="42"/>
      <c r="D311" s="220" t="s">
        <v>179</v>
      </c>
      <c r="E311" s="42"/>
      <c r="F311" s="221" t="s">
        <v>546</v>
      </c>
      <c r="G311" s="42"/>
      <c r="H311" s="42"/>
      <c r="I311" s="222"/>
      <c r="J311" s="42"/>
      <c r="K311" s="42"/>
      <c r="L311" s="46"/>
      <c r="M311" s="223"/>
      <c r="N311" s="224"/>
      <c r="O311" s="86"/>
      <c r="P311" s="86"/>
      <c r="Q311" s="86"/>
      <c r="R311" s="86"/>
      <c r="S311" s="86"/>
      <c r="T311" s="87"/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T311" s="19" t="s">
        <v>179</v>
      </c>
      <c r="AU311" s="19" t="s">
        <v>79</v>
      </c>
    </row>
    <row r="312" s="2" customFormat="1" ht="21.75" customHeight="1">
      <c r="A312" s="40"/>
      <c r="B312" s="41"/>
      <c r="C312" s="207" t="s">
        <v>548</v>
      </c>
      <c r="D312" s="207" t="s">
        <v>172</v>
      </c>
      <c r="E312" s="208" t="s">
        <v>549</v>
      </c>
      <c r="F312" s="209" t="s">
        <v>550</v>
      </c>
      <c r="G312" s="210" t="s">
        <v>224</v>
      </c>
      <c r="H312" s="211">
        <v>0.035000000000000003</v>
      </c>
      <c r="I312" s="212"/>
      <c r="J312" s="213">
        <f>ROUND(I312*H312,2)</f>
        <v>0</v>
      </c>
      <c r="K312" s="209" t="s">
        <v>176</v>
      </c>
      <c r="L312" s="46"/>
      <c r="M312" s="214" t="s">
        <v>19</v>
      </c>
      <c r="N312" s="215" t="s">
        <v>40</v>
      </c>
      <c r="O312" s="86"/>
      <c r="P312" s="216">
        <f>O312*H312</f>
        <v>0</v>
      </c>
      <c r="Q312" s="216">
        <v>0</v>
      </c>
      <c r="R312" s="216">
        <f>Q312*H312</f>
        <v>0</v>
      </c>
      <c r="S312" s="216">
        <v>0</v>
      </c>
      <c r="T312" s="217">
        <f>S312*H312</f>
        <v>0</v>
      </c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R312" s="218" t="s">
        <v>252</v>
      </c>
      <c r="AT312" s="218" t="s">
        <v>172</v>
      </c>
      <c r="AU312" s="218" t="s">
        <v>79</v>
      </c>
      <c r="AY312" s="19" t="s">
        <v>170</v>
      </c>
      <c r="BE312" s="219">
        <f>IF(N312="základní",J312,0)</f>
        <v>0</v>
      </c>
      <c r="BF312" s="219">
        <f>IF(N312="snížená",J312,0)</f>
        <v>0</v>
      </c>
      <c r="BG312" s="219">
        <f>IF(N312="zákl. přenesená",J312,0)</f>
        <v>0</v>
      </c>
      <c r="BH312" s="219">
        <f>IF(N312="sníž. přenesená",J312,0)</f>
        <v>0</v>
      </c>
      <c r="BI312" s="219">
        <f>IF(N312="nulová",J312,0)</f>
        <v>0</v>
      </c>
      <c r="BJ312" s="19" t="s">
        <v>77</v>
      </c>
      <c r="BK312" s="219">
        <f>ROUND(I312*H312,2)</f>
        <v>0</v>
      </c>
      <c r="BL312" s="19" t="s">
        <v>252</v>
      </c>
      <c r="BM312" s="218" t="s">
        <v>551</v>
      </c>
    </row>
    <row r="313" s="2" customFormat="1">
      <c r="A313" s="40"/>
      <c r="B313" s="41"/>
      <c r="C313" s="42"/>
      <c r="D313" s="220" t="s">
        <v>179</v>
      </c>
      <c r="E313" s="42"/>
      <c r="F313" s="221" t="s">
        <v>552</v>
      </c>
      <c r="G313" s="42"/>
      <c r="H313" s="42"/>
      <c r="I313" s="222"/>
      <c r="J313" s="42"/>
      <c r="K313" s="42"/>
      <c r="L313" s="46"/>
      <c r="M313" s="223"/>
      <c r="N313" s="224"/>
      <c r="O313" s="86"/>
      <c r="P313" s="86"/>
      <c r="Q313" s="86"/>
      <c r="R313" s="86"/>
      <c r="S313" s="86"/>
      <c r="T313" s="87"/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T313" s="19" t="s">
        <v>179</v>
      </c>
      <c r="AU313" s="19" t="s">
        <v>79</v>
      </c>
    </row>
    <row r="314" s="2" customFormat="1">
      <c r="A314" s="40"/>
      <c r="B314" s="41"/>
      <c r="C314" s="42"/>
      <c r="D314" s="225" t="s">
        <v>181</v>
      </c>
      <c r="E314" s="42"/>
      <c r="F314" s="226" t="s">
        <v>553</v>
      </c>
      <c r="G314" s="42"/>
      <c r="H314" s="42"/>
      <c r="I314" s="222"/>
      <c r="J314" s="42"/>
      <c r="K314" s="42"/>
      <c r="L314" s="46"/>
      <c r="M314" s="223"/>
      <c r="N314" s="224"/>
      <c r="O314" s="86"/>
      <c r="P314" s="86"/>
      <c r="Q314" s="86"/>
      <c r="R314" s="86"/>
      <c r="S314" s="86"/>
      <c r="T314" s="87"/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T314" s="19" t="s">
        <v>181</v>
      </c>
      <c r="AU314" s="19" t="s">
        <v>79</v>
      </c>
    </row>
    <row r="315" s="12" customFormat="1" ht="22.8" customHeight="1">
      <c r="A315" s="12"/>
      <c r="B315" s="191"/>
      <c r="C315" s="192"/>
      <c r="D315" s="193" t="s">
        <v>68</v>
      </c>
      <c r="E315" s="205" t="s">
        <v>554</v>
      </c>
      <c r="F315" s="205" t="s">
        <v>555</v>
      </c>
      <c r="G315" s="192"/>
      <c r="H315" s="192"/>
      <c r="I315" s="195"/>
      <c r="J315" s="206">
        <f>BK315</f>
        <v>0</v>
      </c>
      <c r="K315" s="192"/>
      <c r="L315" s="197"/>
      <c r="M315" s="198"/>
      <c r="N315" s="199"/>
      <c r="O315" s="199"/>
      <c r="P315" s="200">
        <f>SUM(P316:P322)</f>
        <v>0</v>
      </c>
      <c r="Q315" s="199"/>
      <c r="R315" s="200">
        <f>SUM(R316:R322)</f>
        <v>0.036400000000000002</v>
      </c>
      <c r="S315" s="199"/>
      <c r="T315" s="201">
        <f>SUM(T316:T322)</f>
        <v>0</v>
      </c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R315" s="202" t="s">
        <v>79</v>
      </c>
      <c r="AT315" s="203" t="s">
        <v>68</v>
      </c>
      <c r="AU315" s="203" t="s">
        <v>77</v>
      </c>
      <c r="AY315" s="202" t="s">
        <v>170</v>
      </c>
      <c r="BK315" s="204">
        <f>SUM(BK316:BK322)</f>
        <v>0</v>
      </c>
    </row>
    <row r="316" s="2" customFormat="1" ht="24.15" customHeight="1">
      <c r="A316" s="40"/>
      <c r="B316" s="41"/>
      <c r="C316" s="207" t="s">
        <v>556</v>
      </c>
      <c r="D316" s="207" t="s">
        <v>172</v>
      </c>
      <c r="E316" s="208" t="s">
        <v>557</v>
      </c>
      <c r="F316" s="209" t="s">
        <v>558</v>
      </c>
      <c r="G316" s="210" t="s">
        <v>260</v>
      </c>
      <c r="H316" s="211">
        <v>52</v>
      </c>
      <c r="I316" s="212"/>
      <c r="J316" s="213">
        <f>ROUND(I316*H316,2)</f>
        <v>0</v>
      </c>
      <c r="K316" s="209" t="s">
        <v>176</v>
      </c>
      <c r="L316" s="46"/>
      <c r="M316" s="214" t="s">
        <v>19</v>
      </c>
      <c r="N316" s="215" t="s">
        <v>40</v>
      </c>
      <c r="O316" s="86"/>
      <c r="P316" s="216">
        <f>O316*H316</f>
        <v>0</v>
      </c>
      <c r="Q316" s="216">
        <v>0.00069999999999999999</v>
      </c>
      <c r="R316" s="216">
        <f>Q316*H316</f>
        <v>0.036400000000000002</v>
      </c>
      <c r="S316" s="216">
        <v>0</v>
      </c>
      <c r="T316" s="217">
        <f>S316*H316</f>
        <v>0</v>
      </c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R316" s="218" t="s">
        <v>252</v>
      </c>
      <c r="AT316" s="218" t="s">
        <v>172</v>
      </c>
      <c r="AU316" s="218" t="s">
        <v>79</v>
      </c>
      <c r="AY316" s="19" t="s">
        <v>170</v>
      </c>
      <c r="BE316" s="219">
        <f>IF(N316="základní",J316,0)</f>
        <v>0</v>
      </c>
      <c r="BF316" s="219">
        <f>IF(N316="snížená",J316,0)</f>
        <v>0</v>
      </c>
      <c r="BG316" s="219">
        <f>IF(N316="zákl. přenesená",J316,0)</f>
        <v>0</v>
      </c>
      <c r="BH316" s="219">
        <f>IF(N316="sníž. přenesená",J316,0)</f>
        <v>0</v>
      </c>
      <c r="BI316" s="219">
        <f>IF(N316="nulová",J316,0)</f>
        <v>0</v>
      </c>
      <c r="BJ316" s="19" t="s">
        <v>77</v>
      </c>
      <c r="BK316" s="219">
        <f>ROUND(I316*H316,2)</f>
        <v>0</v>
      </c>
      <c r="BL316" s="19" t="s">
        <v>252</v>
      </c>
      <c r="BM316" s="218" t="s">
        <v>559</v>
      </c>
    </row>
    <row r="317" s="2" customFormat="1">
      <c r="A317" s="40"/>
      <c r="B317" s="41"/>
      <c r="C317" s="42"/>
      <c r="D317" s="220" t="s">
        <v>179</v>
      </c>
      <c r="E317" s="42"/>
      <c r="F317" s="221" t="s">
        <v>560</v>
      </c>
      <c r="G317" s="42"/>
      <c r="H317" s="42"/>
      <c r="I317" s="222"/>
      <c r="J317" s="42"/>
      <c r="K317" s="42"/>
      <c r="L317" s="46"/>
      <c r="M317" s="223"/>
      <c r="N317" s="224"/>
      <c r="O317" s="86"/>
      <c r="P317" s="86"/>
      <c r="Q317" s="86"/>
      <c r="R317" s="86"/>
      <c r="S317" s="86"/>
      <c r="T317" s="87"/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T317" s="19" t="s">
        <v>179</v>
      </c>
      <c r="AU317" s="19" t="s">
        <v>79</v>
      </c>
    </row>
    <row r="318" s="2" customFormat="1">
      <c r="A318" s="40"/>
      <c r="B318" s="41"/>
      <c r="C318" s="42"/>
      <c r="D318" s="225" t="s">
        <v>181</v>
      </c>
      <c r="E318" s="42"/>
      <c r="F318" s="226" t="s">
        <v>561</v>
      </c>
      <c r="G318" s="42"/>
      <c r="H318" s="42"/>
      <c r="I318" s="222"/>
      <c r="J318" s="42"/>
      <c r="K318" s="42"/>
      <c r="L318" s="46"/>
      <c r="M318" s="223"/>
      <c r="N318" s="224"/>
      <c r="O318" s="86"/>
      <c r="P318" s="86"/>
      <c r="Q318" s="86"/>
      <c r="R318" s="86"/>
      <c r="S318" s="86"/>
      <c r="T318" s="87"/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T318" s="19" t="s">
        <v>181</v>
      </c>
      <c r="AU318" s="19" t="s">
        <v>79</v>
      </c>
    </row>
    <row r="319" s="2" customFormat="1">
      <c r="A319" s="40"/>
      <c r="B319" s="41"/>
      <c r="C319" s="42"/>
      <c r="D319" s="220" t="s">
        <v>365</v>
      </c>
      <c r="E319" s="42"/>
      <c r="F319" s="258" t="s">
        <v>562</v>
      </c>
      <c r="G319" s="42"/>
      <c r="H319" s="42"/>
      <c r="I319" s="222"/>
      <c r="J319" s="42"/>
      <c r="K319" s="42"/>
      <c r="L319" s="46"/>
      <c r="M319" s="223"/>
      <c r="N319" s="224"/>
      <c r="O319" s="86"/>
      <c r="P319" s="86"/>
      <c r="Q319" s="86"/>
      <c r="R319" s="86"/>
      <c r="S319" s="86"/>
      <c r="T319" s="87"/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T319" s="19" t="s">
        <v>365</v>
      </c>
      <c r="AU319" s="19" t="s">
        <v>79</v>
      </c>
    </row>
    <row r="320" s="2" customFormat="1" ht="16.5" customHeight="1">
      <c r="A320" s="40"/>
      <c r="B320" s="41"/>
      <c r="C320" s="207" t="s">
        <v>563</v>
      </c>
      <c r="D320" s="207" t="s">
        <v>172</v>
      </c>
      <c r="E320" s="208" t="s">
        <v>564</v>
      </c>
      <c r="F320" s="209" t="s">
        <v>565</v>
      </c>
      <c r="G320" s="210" t="s">
        <v>260</v>
      </c>
      <c r="H320" s="211">
        <v>52</v>
      </c>
      <c r="I320" s="212"/>
      <c r="J320" s="213">
        <f>ROUND(I320*H320,2)</f>
        <v>0</v>
      </c>
      <c r="K320" s="209" t="s">
        <v>176</v>
      </c>
      <c r="L320" s="46"/>
      <c r="M320" s="214" t="s">
        <v>19</v>
      </c>
      <c r="N320" s="215" t="s">
        <v>40</v>
      </c>
      <c r="O320" s="86"/>
      <c r="P320" s="216">
        <f>O320*H320</f>
        <v>0</v>
      </c>
      <c r="Q320" s="216">
        <v>0</v>
      </c>
      <c r="R320" s="216">
        <f>Q320*H320</f>
        <v>0</v>
      </c>
      <c r="S320" s="216">
        <v>0</v>
      </c>
      <c r="T320" s="217">
        <f>S320*H320</f>
        <v>0</v>
      </c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R320" s="218" t="s">
        <v>252</v>
      </c>
      <c r="AT320" s="218" t="s">
        <v>172</v>
      </c>
      <c r="AU320" s="218" t="s">
        <v>79</v>
      </c>
      <c r="AY320" s="19" t="s">
        <v>170</v>
      </c>
      <c r="BE320" s="219">
        <f>IF(N320="základní",J320,0)</f>
        <v>0</v>
      </c>
      <c r="BF320" s="219">
        <f>IF(N320="snížená",J320,0)</f>
        <v>0</v>
      </c>
      <c r="BG320" s="219">
        <f>IF(N320="zákl. přenesená",J320,0)</f>
        <v>0</v>
      </c>
      <c r="BH320" s="219">
        <f>IF(N320="sníž. přenesená",J320,0)</f>
        <v>0</v>
      </c>
      <c r="BI320" s="219">
        <f>IF(N320="nulová",J320,0)</f>
        <v>0</v>
      </c>
      <c r="BJ320" s="19" t="s">
        <v>77</v>
      </c>
      <c r="BK320" s="219">
        <f>ROUND(I320*H320,2)</f>
        <v>0</v>
      </c>
      <c r="BL320" s="19" t="s">
        <v>252</v>
      </c>
      <c r="BM320" s="218" t="s">
        <v>566</v>
      </c>
    </row>
    <row r="321" s="2" customFormat="1">
      <c r="A321" s="40"/>
      <c r="B321" s="41"/>
      <c r="C321" s="42"/>
      <c r="D321" s="220" t="s">
        <v>179</v>
      </c>
      <c r="E321" s="42"/>
      <c r="F321" s="221" t="s">
        <v>567</v>
      </c>
      <c r="G321" s="42"/>
      <c r="H321" s="42"/>
      <c r="I321" s="222"/>
      <c r="J321" s="42"/>
      <c r="K321" s="42"/>
      <c r="L321" s="46"/>
      <c r="M321" s="223"/>
      <c r="N321" s="224"/>
      <c r="O321" s="86"/>
      <c r="P321" s="86"/>
      <c r="Q321" s="86"/>
      <c r="R321" s="86"/>
      <c r="S321" s="86"/>
      <c r="T321" s="87"/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T321" s="19" t="s">
        <v>179</v>
      </c>
      <c r="AU321" s="19" t="s">
        <v>79</v>
      </c>
    </row>
    <row r="322" s="2" customFormat="1">
      <c r="A322" s="40"/>
      <c r="B322" s="41"/>
      <c r="C322" s="42"/>
      <c r="D322" s="225" t="s">
        <v>181</v>
      </c>
      <c r="E322" s="42"/>
      <c r="F322" s="226" t="s">
        <v>568</v>
      </c>
      <c r="G322" s="42"/>
      <c r="H322" s="42"/>
      <c r="I322" s="222"/>
      <c r="J322" s="42"/>
      <c r="K322" s="42"/>
      <c r="L322" s="46"/>
      <c r="M322" s="223"/>
      <c r="N322" s="224"/>
      <c r="O322" s="86"/>
      <c r="P322" s="86"/>
      <c r="Q322" s="86"/>
      <c r="R322" s="86"/>
      <c r="S322" s="86"/>
      <c r="T322" s="87"/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T322" s="19" t="s">
        <v>181</v>
      </c>
      <c r="AU322" s="19" t="s">
        <v>79</v>
      </c>
    </row>
    <row r="323" s="12" customFormat="1" ht="22.8" customHeight="1">
      <c r="A323" s="12"/>
      <c r="B323" s="191"/>
      <c r="C323" s="192"/>
      <c r="D323" s="193" t="s">
        <v>68</v>
      </c>
      <c r="E323" s="205" t="s">
        <v>569</v>
      </c>
      <c r="F323" s="205" t="s">
        <v>570</v>
      </c>
      <c r="G323" s="192"/>
      <c r="H323" s="192"/>
      <c r="I323" s="195"/>
      <c r="J323" s="206">
        <f>BK323</f>
        <v>0</v>
      </c>
      <c r="K323" s="192"/>
      <c r="L323" s="197"/>
      <c r="M323" s="198"/>
      <c r="N323" s="199"/>
      <c r="O323" s="199"/>
      <c r="P323" s="200">
        <f>SUM(P324:P326)</f>
        <v>0</v>
      </c>
      <c r="Q323" s="199"/>
      <c r="R323" s="200">
        <f>SUM(R324:R326)</f>
        <v>0.0030600000000000002</v>
      </c>
      <c r="S323" s="199"/>
      <c r="T323" s="201">
        <f>SUM(T324:T326)</f>
        <v>0</v>
      </c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R323" s="202" t="s">
        <v>79</v>
      </c>
      <c r="AT323" s="203" t="s">
        <v>68</v>
      </c>
      <c r="AU323" s="203" t="s">
        <v>77</v>
      </c>
      <c r="AY323" s="202" t="s">
        <v>170</v>
      </c>
      <c r="BK323" s="204">
        <f>SUM(BK324:BK326)</f>
        <v>0</v>
      </c>
    </row>
    <row r="324" s="2" customFormat="1" ht="24.15" customHeight="1">
      <c r="A324" s="40"/>
      <c r="B324" s="41"/>
      <c r="C324" s="207" t="s">
        <v>571</v>
      </c>
      <c r="D324" s="207" t="s">
        <v>172</v>
      </c>
      <c r="E324" s="208" t="s">
        <v>572</v>
      </c>
      <c r="F324" s="209" t="s">
        <v>573</v>
      </c>
      <c r="G324" s="210" t="s">
        <v>268</v>
      </c>
      <c r="H324" s="211">
        <v>9</v>
      </c>
      <c r="I324" s="212"/>
      <c r="J324" s="213">
        <f>ROUND(I324*H324,2)</f>
        <v>0</v>
      </c>
      <c r="K324" s="209" t="s">
        <v>176</v>
      </c>
      <c r="L324" s="46"/>
      <c r="M324" s="214" t="s">
        <v>19</v>
      </c>
      <c r="N324" s="215" t="s">
        <v>40</v>
      </c>
      <c r="O324" s="86"/>
      <c r="P324" s="216">
        <f>O324*H324</f>
        <v>0</v>
      </c>
      <c r="Q324" s="216">
        <v>0.00034000000000000002</v>
      </c>
      <c r="R324" s="216">
        <f>Q324*H324</f>
        <v>0.0030600000000000002</v>
      </c>
      <c r="S324" s="216">
        <v>0</v>
      </c>
      <c r="T324" s="217">
        <f>S324*H324</f>
        <v>0</v>
      </c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R324" s="218" t="s">
        <v>252</v>
      </c>
      <c r="AT324" s="218" t="s">
        <v>172</v>
      </c>
      <c r="AU324" s="218" t="s">
        <v>79</v>
      </c>
      <c r="AY324" s="19" t="s">
        <v>170</v>
      </c>
      <c r="BE324" s="219">
        <f>IF(N324="základní",J324,0)</f>
        <v>0</v>
      </c>
      <c r="BF324" s="219">
        <f>IF(N324="snížená",J324,0)</f>
        <v>0</v>
      </c>
      <c r="BG324" s="219">
        <f>IF(N324="zákl. přenesená",J324,0)</f>
        <v>0</v>
      </c>
      <c r="BH324" s="219">
        <f>IF(N324="sníž. přenesená",J324,0)</f>
        <v>0</v>
      </c>
      <c r="BI324" s="219">
        <f>IF(N324="nulová",J324,0)</f>
        <v>0</v>
      </c>
      <c r="BJ324" s="19" t="s">
        <v>77</v>
      </c>
      <c r="BK324" s="219">
        <f>ROUND(I324*H324,2)</f>
        <v>0</v>
      </c>
      <c r="BL324" s="19" t="s">
        <v>252</v>
      </c>
      <c r="BM324" s="218" t="s">
        <v>574</v>
      </c>
    </row>
    <row r="325" s="2" customFormat="1">
      <c r="A325" s="40"/>
      <c r="B325" s="41"/>
      <c r="C325" s="42"/>
      <c r="D325" s="220" t="s">
        <v>179</v>
      </c>
      <c r="E325" s="42"/>
      <c r="F325" s="221" t="s">
        <v>575</v>
      </c>
      <c r="G325" s="42"/>
      <c r="H325" s="42"/>
      <c r="I325" s="222"/>
      <c r="J325" s="42"/>
      <c r="K325" s="42"/>
      <c r="L325" s="46"/>
      <c r="M325" s="223"/>
      <c r="N325" s="224"/>
      <c r="O325" s="86"/>
      <c r="P325" s="86"/>
      <c r="Q325" s="86"/>
      <c r="R325" s="86"/>
      <c r="S325" s="86"/>
      <c r="T325" s="87"/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T325" s="19" t="s">
        <v>179</v>
      </c>
      <c r="AU325" s="19" t="s">
        <v>79</v>
      </c>
    </row>
    <row r="326" s="2" customFormat="1">
      <c r="A326" s="40"/>
      <c r="B326" s="41"/>
      <c r="C326" s="42"/>
      <c r="D326" s="225" t="s">
        <v>181</v>
      </c>
      <c r="E326" s="42"/>
      <c r="F326" s="226" t="s">
        <v>576</v>
      </c>
      <c r="G326" s="42"/>
      <c r="H326" s="42"/>
      <c r="I326" s="222"/>
      <c r="J326" s="42"/>
      <c r="K326" s="42"/>
      <c r="L326" s="46"/>
      <c r="M326" s="223"/>
      <c r="N326" s="224"/>
      <c r="O326" s="86"/>
      <c r="P326" s="86"/>
      <c r="Q326" s="86"/>
      <c r="R326" s="86"/>
      <c r="S326" s="86"/>
      <c r="T326" s="87"/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T326" s="19" t="s">
        <v>181</v>
      </c>
      <c r="AU326" s="19" t="s">
        <v>79</v>
      </c>
    </row>
    <row r="327" s="12" customFormat="1" ht="22.8" customHeight="1">
      <c r="A327" s="12"/>
      <c r="B327" s="191"/>
      <c r="C327" s="192"/>
      <c r="D327" s="193" t="s">
        <v>68</v>
      </c>
      <c r="E327" s="205" t="s">
        <v>577</v>
      </c>
      <c r="F327" s="205" t="s">
        <v>578</v>
      </c>
      <c r="G327" s="192"/>
      <c r="H327" s="192"/>
      <c r="I327" s="195"/>
      <c r="J327" s="206">
        <f>BK327</f>
        <v>0</v>
      </c>
      <c r="K327" s="192"/>
      <c r="L327" s="197"/>
      <c r="M327" s="198"/>
      <c r="N327" s="199"/>
      <c r="O327" s="199"/>
      <c r="P327" s="200">
        <f>SUM(P328:P336)</f>
        <v>0</v>
      </c>
      <c r="Q327" s="199"/>
      <c r="R327" s="200">
        <f>SUM(R328:R336)</f>
        <v>0.1731</v>
      </c>
      <c r="S327" s="199"/>
      <c r="T327" s="201">
        <f>SUM(T328:T336)</f>
        <v>0</v>
      </c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R327" s="202" t="s">
        <v>79</v>
      </c>
      <c r="AT327" s="203" t="s">
        <v>68</v>
      </c>
      <c r="AU327" s="203" t="s">
        <v>77</v>
      </c>
      <c r="AY327" s="202" t="s">
        <v>170</v>
      </c>
      <c r="BK327" s="204">
        <f>SUM(BK328:BK336)</f>
        <v>0</v>
      </c>
    </row>
    <row r="328" s="2" customFormat="1" ht="33" customHeight="1">
      <c r="A328" s="40"/>
      <c r="B328" s="41"/>
      <c r="C328" s="207" t="s">
        <v>579</v>
      </c>
      <c r="D328" s="207" t="s">
        <v>172</v>
      </c>
      <c r="E328" s="208" t="s">
        <v>580</v>
      </c>
      <c r="F328" s="209" t="s">
        <v>581</v>
      </c>
      <c r="G328" s="210" t="s">
        <v>268</v>
      </c>
      <c r="H328" s="211">
        <v>2</v>
      </c>
      <c r="I328" s="212"/>
      <c r="J328" s="213">
        <f>ROUND(I328*H328,2)</f>
        <v>0</v>
      </c>
      <c r="K328" s="209" t="s">
        <v>176</v>
      </c>
      <c r="L328" s="46"/>
      <c r="M328" s="214" t="s">
        <v>19</v>
      </c>
      <c r="N328" s="215" t="s">
        <v>40</v>
      </c>
      <c r="O328" s="86"/>
      <c r="P328" s="216">
        <f>O328*H328</f>
        <v>0</v>
      </c>
      <c r="Q328" s="216">
        <v>0.012200000000000001</v>
      </c>
      <c r="R328" s="216">
        <f>Q328*H328</f>
        <v>0.024400000000000002</v>
      </c>
      <c r="S328" s="216">
        <v>0</v>
      </c>
      <c r="T328" s="217">
        <f>S328*H328</f>
        <v>0</v>
      </c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R328" s="218" t="s">
        <v>252</v>
      </c>
      <c r="AT328" s="218" t="s">
        <v>172</v>
      </c>
      <c r="AU328" s="218" t="s">
        <v>79</v>
      </c>
      <c r="AY328" s="19" t="s">
        <v>170</v>
      </c>
      <c r="BE328" s="219">
        <f>IF(N328="základní",J328,0)</f>
        <v>0</v>
      </c>
      <c r="BF328" s="219">
        <f>IF(N328="snížená",J328,0)</f>
        <v>0</v>
      </c>
      <c r="BG328" s="219">
        <f>IF(N328="zákl. přenesená",J328,0)</f>
        <v>0</v>
      </c>
      <c r="BH328" s="219">
        <f>IF(N328="sníž. přenesená",J328,0)</f>
        <v>0</v>
      </c>
      <c r="BI328" s="219">
        <f>IF(N328="nulová",J328,0)</f>
        <v>0</v>
      </c>
      <c r="BJ328" s="19" t="s">
        <v>77</v>
      </c>
      <c r="BK328" s="219">
        <f>ROUND(I328*H328,2)</f>
        <v>0</v>
      </c>
      <c r="BL328" s="19" t="s">
        <v>252</v>
      </c>
      <c r="BM328" s="218" t="s">
        <v>582</v>
      </c>
    </row>
    <row r="329" s="2" customFormat="1">
      <c r="A329" s="40"/>
      <c r="B329" s="41"/>
      <c r="C329" s="42"/>
      <c r="D329" s="220" t="s">
        <v>179</v>
      </c>
      <c r="E329" s="42"/>
      <c r="F329" s="221" t="s">
        <v>583</v>
      </c>
      <c r="G329" s="42"/>
      <c r="H329" s="42"/>
      <c r="I329" s="222"/>
      <c r="J329" s="42"/>
      <c r="K329" s="42"/>
      <c r="L329" s="46"/>
      <c r="M329" s="223"/>
      <c r="N329" s="224"/>
      <c r="O329" s="86"/>
      <c r="P329" s="86"/>
      <c r="Q329" s="86"/>
      <c r="R329" s="86"/>
      <c r="S329" s="86"/>
      <c r="T329" s="87"/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T329" s="19" t="s">
        <v>179</v>
      </c>
      <c r="AU329" s="19" t="s">
        <v>79</v>
      </c>
    </row>
    <row r="330" s="2" customFormat="1">
      <c r="A330" s="40"/>
      <c r="B330" s="41"/>
      <c r="C330" s="42"/>
      <c r="D330" s="225" t="s">
        <v>181</v>
      </c>
      <c r="E330" s="42"/>
      <c r="F330" s="226" t="s">
        <v>584</v>
      </c>
      <c r="G330" s="42"/>
      <c r="H330" s="42"/>
      <c r="I330" s="222"/>
      <c r="J330" s="42"/>
      <c r="K330" s="42"/>
      <c r="L330" s="46"/>
      <c r="M330" s="223"/>
      <c r="N330" s="224"/>
      <c r="O330" s="86"/>
      <c r="P330" s="86"/>
      <c r="Q330" s="86"/>
      <c r="R330" s="86"/>
      <c r="S330" s="86"/>
      <c r="T330" s="87"/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T330" s="19" t="s">
        <v>181</v>
      </c>
      <c r="AU330" s="19" t="s">
        <v>79</v>
      </c>
    </row>
    <row r="331" s="2" customFormat="1" ht="33" customHeight="1">
      <c r="A331" s="40"/>
      <c r="B331" s="41"/>
      <c r="C331" s="207" t="s">
        <v>585</v>
      </c>
      <c r="D331" s="207" t="s">
        <v>172</v>
      </c>
      <c r="E331" s="208" t="s">
        <v>586</v>
      </c>
      <c r="F331" s="209" t="s">
        <v>587</v>
      </c>
      <c r="G331" s="210" t="s">
        <v>268</v>
      </c>
      <c r="H331" s="211">
        <v>5</v>
      </c>
      <c r="I331" s="212"/>
      <c r="J331" s="213">
        <f>ROUND(I331*H331,2)</f>
        <v>0</v>
      </c>
      <c r="K331" s="209" t="s">
        <v>176</v>
      </c>
      <c r="L331" s="46"/>
      <c r="M331" s="214" t="s">
        <v>19</v>
      </c>
      <c r="N331" s="215" t="s">
        <v>40</v>
      </c>
      <c r="O331" s="86"/>
      <c r="P331" s="216">
        <f>O331*H331</f>
        <v>0</v>
      </c>
      <c r="Q331" s="216">
        <v>0.015100000000000001</v>
      </c>
      <c r="R331" s="216">
        <f>Q331*H331</f>
        <v>0.075499999999999998</v>
      </c>
      <c r="S331" s="216">
        <v>0</v>
      </c>
      <c r="T331" s="217">
        <f>S331*H331</f>
        <v>0</v>
      </c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R331" s="218" t="s">
        <v>252</v>
      </c>
      <c r="AT331" s="218" t="s">
        <v>172</v>
      </c>
      <c r="AU331" s="218" t="s">
        <v>79</v>
      </c>
      <c r="AY331" s="19" t="s">
        <v>170</v>
      </c>
      <c r="BE331" s="219">
        <f>IF(N331="základní",J331,0)</f>
        <v>0</v>
      </c>
      <c r="BF331" s="219">
        <f>IF(N331="snížená",J331,0)</f>
        <v>0</v>
      </c>
      <c r="BG331" s="219">
        <f>IF(N331="zákl. přenesená",J331,0)</f>
        <v>0</v>
      </c>
      <c r="BH331" s="219">
        <f>IF(N331="sníž. přenesená",J331,0)</f>
        <v>0</v>
      </c>
      <c r="BI331" s="219">
        <f>IF(N331="nulová",J331,0)</f>
        <v>0</v>
      </c>
      <c r="BJ331" s="19" t="s">
        <v>77</v>
      </c>
      <c r="BK331" s="219">
        <f>ROUND(I331*H331,2)</f>
        <v>0</v>
      </c>
      <c r="BL331" s="19" t="s">
        <v>252</v>
      </c>
      <c r="BM331" s="218" t="s">
        <v>588</v>
      </c>
    </row>
    <row r="332" s="2" customFormat="1">
      <c r="A332" s="40"/>
      <c r="B332" s="41"/>
      <c r="C332" s="42"/>
      <c r="D332" s="220" t="s">
        <v>179</v>
      </c>
      <c r="E332" s="42"/>
      <c r="F332" s="221" t="s">
        <v>589</v>
      </c>
      <c r="G332" s="42"/>
      <c r="H332" s="42"/>
      <c r="I332" s="222"/>
      <c r="J332" s="42"/>
      <c r="K332" s="42"/>
      <c r="L332" s="46"/>
      <c r="M332" s="223"/>
      <c r="N332" s="224"/>
      <c r="O332" s="86"/>
      <c r="P332" s="86"/>
      <c r="Q332" s="86"/>
      <c r="R332" s="86"/>
      <c r="S332" s="86"/>
      <c r="T332" s="87"/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T332" s="19" t="s">
        <v>179</v>
      </c>
      <c r="AU332" s="19" t="s">
        <v>79</v>
      </c>
    </row>
    <row r="333" s="2" customFormat="1">
      <c r="A333" s="40"/>
      <c r="B333" s="41"/>
      <c r="C333" s="42"/>
      <c r="D333" s="225" t="s">
        <v>181</v>
      </c>
      <c r="E333" s="42"/>
      <c r="F333" s="226" t="s">
        <v>590</v>
      </c>
      <c r="G333" s="42"/>
      <c r="H333" s="42"/>
      <c r="I333" s="222"/>
      <c r="J333" s="42"/>
      <c r="K333" s="42"/>
      <c r="L333" s="46"/>
      <c r="M333" s="223"/>
      <c r="N333" s="224"/>
      <c r="O333" s="86"/>
      <c r="P333" s="86"/>
      <c r="Q333" s="86"/>
      <c r="R333" s="86"/>
      <c r="S333" s="86"/>
      <c r="T333" s="87"/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T333" s="19" t="s">
        <v>181</v>
      </c>
      <c r="AU333" s="19" t="s">
        <v>79</v>
      </c>
    </row>
    <row r="334" s="2" customFormat="1" ht="37.8" customHeight="1">
      <c r="A334" s="40"/>
      <c r="B334" s="41"/>
      <c r="C334" s="207" t="s">
        <v>591</v>
      </c>
      <c r="D334" s="207" t="s">
        <v>172</v>
      </c>
      <c r="E334" s="208" t="s">
        <v>592</v>
      </c>
      <c r="F334" s="209" t="s">
        <v>593</v>
      </c>
      <c r="G334" s="210" t="s">
        <v>268</v>
      </c>
      <c r="H334" s="211">
        <v>2</v>
      </c>
      <c r="I334" s="212"/>
      <c r="J334" s="213">
        <f>ROUND(I334*H334,2)</f>
        <v>0</v>
      </c>
      <c r="K334" s="209" t="s">
        <v>176</v>
      </c>
      <c r="L334" s="46"/>
      <c r="M334" s="214" t="s">
        <v>19</v>
      </c>
      <c r="N334" s="215" t="s">
        <v>40</v>
      </c>
      <c r="O334" s="86"/>
      <c r="P334" s="216">
        <f>O334*H334</f>
        <v>0</v>
      </c>
      <c r="Q334" s="216">
        <v>0.036600000000000001</v>
      </c>
      <c r="R334" s="216">
        <f>Q334*H334</f>
        <v>0.073200000000000001</v>
      </c>
      <c r="S334" s="216">
        <v>0</v>
      </c>
      <c r="T334" s="217">
        <f>S334*H334</f>
        <v>0</v>
      </c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R334" s="218" t="s">
        <v>252</v>
      </c>
      <c r="AT334" s="218" t="s">
        <v>172</v>
      </c>
      <c r="AU334" s="218" t="s">
        <v>79</v>
      </c>
      <c r="AY334" s="19" t="s">
        <v>170</v>
      </c>
      <c r="BE334" s="219">
        <f>IF(N334="základní",J334,0)</f>
        <v>0</v>
      </c>
      <c r="BF334" s="219">
        <f>IF(N334="snížená",J334,0)</f>
        <v>0</v>
      </c>
      <c r="BG334" s="219">
        <f>IF(N334="zákl. přenesená",J334,0)</f>
        <v>0</v>
      </c>
      <c r="BH334" s="219">
        <f>IF(N334="sníž. přenesená",J334,0)</f>
        <v>0</v>
      </c>
      <c r="BI334" s="219">
        <f>IF(N334="nulová",J334,0)</f>
        <v>0</v>
      </c>
      <c r="BJ334" s="19" t="s">
        <v>77</v>
      </c>
      <c r="BK334" s="219">
        <f>ROUND(I334*H334,2)</f>
        <v>0</v>
      </c>
      <c r="BL334" s="19" t="s">
        <v>252</v>
      </c>
      <c r="BM334" s="218" t="s">
        <v>594</v>
      </c>
    </row>
    <row r="335" s="2" customFormat="1">
      <c r="A335" s="40"/>
      <c r="B335" s="41"/>
      <c r="C335" s="42"/>
      <c r="D335" s="220" t="s">
        <v>179</v>
      </c>
      <c r="E335" s="42"/>
      <c r="F335" s="221" t="s">
        <v>595</v>
      </c>
      <c r="G335" s="42"/>
      <c r="H335" s="42"/>
      <c r="I335" s="222"/>
      <c r="J335" s="42"/>
      <c r="K335" s="42"/>
      <c r="L335" s="46"/>
      <c r="M335" s="223"/>
      <c r="N335" s="224"/>
      <c r="O335" s="86"/>
      <c r="P335" s="86"/>
      <c r="Q335" s="86"/>
      <c r="R335" s="86"/>
      <c r="S335" s="86"/>
      <c r="T335" s="87"/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T335" s="19" t="s">
        <v>179</v>
      </c>
      <c r="AU335" s="19" t="s">
        <v>79</v>
      </c>
    </row>
    <row r="336" s="2" customFormat="1">
      <c r="A336" s="40"/>
      <c r="B336" s="41"/>
      <c r="C336" s="42"/>
      <c r="D336" s="225" t="s">
        <v>181</v>
      </c>
      <c r="E336" s="42"/>
      <c r="F336" s="226" t="s">
        <v>596</v>
      </c>
      <c r="G336" s="42"/>
      <c r="H336" s="42"/>
      <c r="I336" s="222"/>
      <c r="J336" s="42"/>
      <c r="K336" s="42"/>
      <c r="L336" s="46"/>
      <c r="M336" s="223"/>
      <c r="N336" s="224"/>
      <c r="O336" s="86"/>
      <c r="P336" s="86"/>
      <c r="Q336" s="86"/>
      <c r="R336" s="86"/>
      <c r="S336" s="86"/>
      <c r="T336" s="87"/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T336" s="19" t="s">
        <v>181</v>
      </c>
      <c r="AU336" s="19" t="s">
        <v>79</v>
      </c>
    </row>
    <row r="337" s="12" customFormat="1" ht="22.8" customHeight="1">
      <c r="A337" s="12"/>
      <c r="B337" s="191"/>
      <c r="C337" s="192"/>
      <c r="D337" s="193" t="s">
        <v>68</v>
      </c>
      <c r="E337" s="205" t="s">
        <v>597</v>
      </c>
      <c r="F337" s="205" t="s">
        <v>598</v>
      </c>
      <c r="G337" s="192"/>
      <c r="H337" s="192"/>
      <c r="I337" s="195"/>
      <c r="J337" s="206">
        <f>BK337</f>
        <v>0</v>
      </c>
      <c r="K337" s="192"/>
      <c r="L337" s="197"/>
      <c r="M337" s="198"/>
      <c r="N337" s="199"/>
      <c r="O337" s="199"/>
      <c r="P337" s="200">
        <f>SUM(P338:P382)</f>
        <v>0</v>
      </c>
      <c r="Q337" s="199"/>
      <c r="R337" s="200">
        <f>SUM(R338:R382)</f>
        <v>0.058500000000000003</v>
      </c>
      <c r="S337" s="199"/>
      <c r="T337" s="201">
        <f>SUM(T338:T382)</f>
        <v>0</v>
      </c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R337" s="202" t="s">
        <v>79</v>
      </c>
      <c r="AT337" s="203" t="s">
        <v>68</v>
      </c>
      <c r="AU337" s="203" t="s">
        <v>77</v>
      </c>
      <c r="AY337" s="202" t="s">
        <v>170</v>
      </c>
      <c r="BK337" s="204">
        <f>SUM(BK338:BK382)</f>
        <v>0</v>
      </c>
    </row>
    <row r="338" s="2" customFormat="1" ht="33" customHeight="1">
      <c r="A338" s="40"/>
      <c r="B338" s="41"/>
      <c r="C338" s="207" t="s">
        <v>599</v>
      </c>
      <c r="D338" s="207" t="s">
        <v>172</v>
      </c>
      <c r="E338" s="208" t="s">
        <v>600</v>
      </c>
      <c r="F338" s="209" t="s">
        <v>601</v>
      </c>
      <c r="G338" s="210" t="s">
        <v>260</v>
      </c>
      <c r="H338" s="211">
        <v>200</v>
      </c>
      <c r="I338" s="212"/>
      <c r="J338" s="213">
        <f>ROUND(I338*H338,2)</f>
        <v>0</v>
      </c>
      <c r="K338" s="209" t="s">
        <v>176</v>
      </c>
      <c r="L338" s="46"/>
      <c r="M338" s="214" t="s">
        <v>19</v>
      </c>
      <c r="N338" s="215" t="s">
        <v>40</v>
      </c>
      <c r="O338" s="86"/>
      <c r="P338" s="216">
        <f>O338*H338</f>
        <v>0</v>
      </c>
      <c r="Q338" s="216">
        <v>0</v>
      </c>
      <c r="R338" s="216">
        <f>Q338*H338</f>
        <v>0</v>
      </c>
      <c r="S338" s="216">
        <v>0</v>
      </c>
      <c r="T338" s="217">
        <f>S338*H338</f>
        <v>0</v>
      </c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R338" s="218" t="s">
        <v>252</v>
      </c>
      <c r="AT338" s="218" t="s">
        <v>172</v>
      </c>
      <c r="AU338" s="218" t="s">
        <v>79</v>
      </c>
      <c r="AY338" s="19" t="s">
        <v>170</v>
      </c>
      <c r="BE338" s="219">
        <f>IF(N338="základní",J338,0)</f>
        <v>0</v>
      </c>
      <c r="BF338" s="219">
        <f>IF(N338="snížená",J338,0)</f>
        <v>0</v>
      </c>
      <c r="BG338" s="219">
        <f>IF(N338="zákl. přenesená",J338,0)</f>
        <v>0</v>
      </c>
      <c r="BH338" s="219">
        <f>IF(N338="sníž. přenesená",J338,0)</f>
        <v>0</v>
      </c>
      <c r="BI338" s="219">
        <f>IF(N338="nulová",J338,0)</f>
        <v>0</v>
      </c>
      <c r="BJ338" s="19" t="s">
        <v>77</v>
      </c>
      <c r="BK338" s="219">
        <f>ROUND(I338*H338,2)</f>
        <v>0</v>
      </c>
      <c r="BL338" s="19" t="s">
        <v>252</v>
      </c>
      <c r="BM338" s="218" t="s">
        <v>602</v>
      </c>
    </row>
    <row r="339" s="2" customFormat="1">
      <c r="A339" s="40"/>
      <c r="B339" s="41"/>
      <c r="C339" s="42"/>
      <c r="D339" s="220" t="s">
        <v>179</v>
      </c>
      <c r="E339" s="42"/>
      <c r="F339" s="221" t="s">
        <v>603</v>
      </c>
      <c r="G339" s="42"/>
      <c r="H339" s="42"/>
      <c r="I339" s="222"/>
      <c r="J339" s="42"/>
      <c r="K339" s="42"/>
      <c r="L339" s="46"/>
      <c r="M339" s="223"/>
      <c r="N339" s="224"/>
      <c r="O339" s="86"/>
      <c r="P339" s="86"/>
      <c r="Q339" s="86"/>
      <c r="R339" s="86"/>
      <c r="S339" s="86"/>
      <c r="T339" s="87"/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T339" s="19" t="s">
        <v>179</v>
      </c>
      <c r="AU339" s="19" t="s">
        <v>79</v>
      </c>
    </row>
    <row r="340" s="2" customFormat="1">
      <c r="A340" s="40"/>
      <c r="B340" s="41"/>
      <c r="C340" s="42"/>
      <c r="D340" s="225" t="s">
        <v>181</v>
      </c>
      <c r="E340" s="42"/>
      <c r="F340" s="226" t="s">
        <v>604</v>
      </c>
      <c r="G340" s="42"/>
      <c r="H340" s="42"/>
      <c r="I340" s="222"/>
      <c r="J340" s="42"/>
      <c r="K340" s="42"/>
      <c r="L340" s="46"/>
      <c r="M340" s="223"/>
      <c r="N340" s="224"/>
      <c r="O340" s="86"/>
      <c r="P340" s="86"/>
      <c r="Q340" s="86"/>
      <c r="R340" s="86"/>
      <c r="S340" s="86"/>
      <c r="T340" s="87"/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T340" s="19" t="s">
        <v>181</v>
      </c>
      <c r="AU340" s="19" t="s">
        <v>79</v>
      </c>
    </row>
    <row r="341" s="2" customFormat="1" ht="16.5" customHeight="1">
      <c r="A341" s="40"/>
      <c r="B341" s="41"/>
      <c r="C341" s="248" t="s">
        <v>605</v>
      </c>
      <c r="D341" s="248" t="s">
        <v>265</v>
      </c>
      <c r="E341" s="249" t="s">
        <v>606</v>
      </c>
      <c r="F341" s="250" t="s">
        <v>607</v>
      </c>
      <c r="G341" s="251" t="s">
        <v>608</v>
      </c>
      <c r="H341" s="252">
        <v>0.20000000000000001</v>
      </c>
      <c r="I341" s="253"/>
      <c r="J341" s="254">
        <f>ROUND(I341*H341,2)</f>
        <v>0</v>
      </c>
      <c r="K341" s="250" t="s">
        <v>19</v>
      </c>
      <c r="L341" s="255"/>
      <c r="M341" s="256" t="s">
        <v>19</v>
      </c>
      <c r="N341" s="257" t="s">
        <v>40</v>
      </c>
      <c r="O341" s="86"/>
      <c r="P341" s="216">
        <f>O341*H341</f>
        <v>0</v>
      </c>
      <c r="Q341" s="216">
        <v>0.12</v>
      </c>
      <c r="R341" s="216">
        <f>Q341*H341</f>
        <v>0.024</v>
      </c>
      <c r="S341" s="216">
        <v>0</v>
      </c>
      <c r="T341" s="217">
        <f>S341*H341</f>
        <v>0</v>
      </c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R341" s="218" t="s">
        <v>314</v>
      </c>
      <c r="AT341" s="218" t="s">
        <v>265</v>
      </c>
      <c r="AU341" s="218" t="s">
        <v>79</v>
      </c>
      <c r="AY341" s="19" t="s">
        <v>170</v>
      </c>
      <c r="BE341" s="219">
        <f>IF(N341="základní",J341,0)</f>
        <v>0</v>
      </c>
      <c r="BF341" s="219">
        <f>IF(N341="snížená",J341,0)</f>
        <v>0</v>
      </c>
      <c r="BG341" s="219">
        <f>IF(N341="zákl. přenesená",J341,0)</f>
        <v>0</v>
      </c>
      <c r="BH341" s="219">
        <f>IF(N341="sníž. přenesená",J341,0)</f>
        <v>0</v>
      </c>
      <c r="BI341" s="219">
        <f>IF(N341="nulová",J341,0)</f>
        <v>0</v>
      </c>
      <c r="BJ341" s="19" t="s">
        <v>77</v>
      </c>
      <c r="BK341" s="219">
        <f>ROUND(I341*H341,2)</f>
        <v>0</v>
      </c>
      <c r="BL341" s="19" t="s">
        <v>252</v>
      </c>
      <c r="BM341" s="218" t="s">
        <v>609</v>
      </c>
    </row>
    <row r="342" s="2" customFormat="1">
      <c r="A342" s="40"/>
      <c r="B342" s="41"/>
      <c r="C342" s="42"/>
      <c r="D342" s="220" t="s">
        <v>179</v>
      </c>
      <c r="E342" s="42"/>
      <c r="F342" s="221" t="s">
        <v>607</v>
      </c>
      <c r="G342" s="42"/>
      <c r="H342" s="42"/>
      <c r="I342" s="222"/>
      <c r="J342" s="42"/>
      <c r="K342" s="42"/>
      <c r="L342" s="46"/>
      <c r="M342" s="223"/>
      <c r="N342" s="224"/>
      <c r="O342" s="86"/>
      <c r="P342" s="86"/>
      <c r="Q342" s="86"/>
      <c r="R342" s="86"/>
      <c r="S342" s="86"/>
      <c r="T342" s="87"/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T342" s="19" t="s">
        <v>179</v>
      </c>
      <c r="AU342" s="19" t="s">
        <v>79</v>
      </c>
    </row>
    <row r="343" s="2" customFormat="1" ht="33" customHeight="1">
      <c r="A343" s="40"/>
      <c r="B343" s="41"/>
      <c r="C343" s="207" t="s">
        <v>610</v>
      </c>
      <c r="D343" s="207" t="s">
        <v>172</v>
      </c>
      <c r="E343" s="208" t="s">
        <v>611</v>
      </c>
      <c r="F343" s="209" t="s">
        <v>612</v>
      </c>
      <c r="G343" s="210" t="s">
        <v>260</v>
      </c>
      <c r="H343" s="211">
        <v>100</v>
      </c>
      <c r="I343" s="212"/>
      <c r="J343" s="213">
        <f>ROUND(I343*H343,2)</f>
        <v>0</v>
      </c>
      <c r="K343" s="209" t="s">
        <v>176</v>
      </c>
      <c r="L343" s="46"/>
      <c r="M343" s="214" t="s">
        <v>19</v>
      </c>
      <c r="N343" s="215" t="s">
        <v>40</v>
      </c>
      <c r="O343" s="86"/>
      <c r="P343" s="216">
        <f>O343*H343</f>
        <v>0</v>
      </c>
      <c r="Q343" s="216">
        <v>0</v>
      </c>
      <c r="R343" s="216">
        <f>Q343*H343</f>
        <v>0</v>
      </c>
      <c r="S343" s="216">
        <v>0</v>
      </c>
      <c r="T343" s="217">
        <f>S343*H343</f>
        <v>0</v>
      </c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R343" s="218" t="s">
        <v>252</v>
      </c>
      <c r="AT343" s="218" t="s">
        <v>172</v>
      </c>
      <c r="AU343" s="218" t="s">
        <v>79</v>
      </c>
      <c r="AY343" s="19" t="s">
        <v>170</v>
      </c>
      <c r="BE343" s="219">
        <f>IF(N343="základní",J343,0)</f>
        <v>0</v>
      </c>
      <c r="BF343" s="219">
        <f>IF(N343="snížená",J343,0)</f>
        <v>0</v>
      </c>
      <c r="BG343" s="219">
        <f>IF(N343="zákl. přenesená",J343,0)</f>
        <v>0</v>
      </c>
      <c r="BH343" s="219">
        <f>IF(N343="sníž. přenesená",J343,0)</f>
        <v>0</v>
      </c>
      <c r="BI343" s="219">
        <f>IF(N343="nulová",J343,0)</f>
        <v>0</v>
      </c>
      <c r="BJ343" s="19" t="s">
        <v>77</v>
      </c>
      <c r="BK343" s="219">
        <f>ROUND(I343*H343,2)</f>
        <v>0</v>
      </c>
      <c r="BL343" s="19" t="s">
        <v>252</v>
      </c>
      <c r="BM343" s="218" t="s">
        <v>613</v>
      </c>
    </row>
    <row r="344" s="2" customFormat="1">
      <c r="A344" s="40"/>
      <c r="B344" s="41"/>
      <c r="C344" s="42"/>
      <c r="D344" s="220" t="s">
        <v>179</v>
      </c>
      <c r="E344" s="42"/>
      <c r="F344" s="221" t="s">
        <v>614</v>
      </c>
      <c r="G344" s="42"/>
      <c r="H344" s="42"/>
      <c r="I344" s="222"/>
      <c r="J344" s="42"/>
      <c r="K344" s="42"/>
      <c r="L344" s="46"/>
      <c r="M344" s="223"/>
      <c r="N344" s="224"/>
      <c r="O344" s="86"/>
      <c r="P344" s="86"/>
      <c r="Q344" s="86"/>
      <c r="R344" s="86"/>
      <c r="S344" s="86"/>
      <c r="T344" s="87"/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T344" s="19" t="s">
        <v>179</v>
      </c>
      <c r="AU344" s="19" t="s">
        <v>79</v>
      </c>
    </row>
    <row r="345" s="2" customFormat="1">
      <c r="A345" s="40"/>
      <c r="B345" s="41"/>
      <c r="C345" s="42"/>
      <c r="D345" s="225" t="s">
        <v>181</v>
      </c>
      <c r="E345" s="42"/>
      <c r="F345" s="226" t="s">
        <v>615</v>
      </c>
      <c r="G345" s="42"/>
      <c r="H345" s="42"/>
      <c r="I345" s="222"/>
      <c r="J345" s="42"/>
      <c r="K345" s="42"/>
      <c r="L345" s="46"/>
      <c r="M345" s="223"/>
      <c r="N345" s="224"/>
      <c r="O345" s="86"/>
      <c r="P345" s="86"/>
      <c r="Q345" s="86"/>
      <c r="R345" s="86"/>
      <c r="S345" s="86"/>
      <c r="T345" s="87"/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T345" s="19" t="s">
        <v>181</v>
      </c>
      <c r="AU345" s="19" t="s">
        <v>79</v>
      </c>
    </row>
    <row r="346" s="2" customFormat="1" ht="16.5" customHeight="1">
      <c r="A346" s="40"/>
      <c r="B346" s="41"/>
      <c r="C346" s="248" t="s">
        <v>616</v>
      </c>
      <c r="D346" s="248" t="s">
        <v>265</v>
      </c>
      <c r="E346" s="249" t="s">
        <v>617</v>
      </c>
      <c r="F346" s="250" t="s">
        <v>618</v>
      </c>
      <c r="G346" s="251" t="s">
        <v>608</v>
      </c>
      <c r="H346" s="252">
        <v>0.10000000000000001</v>
      </c>
      <c r="I346" s="253"/>
      <c r="J346" s="254">
        <f>ROUND(I346*H346,2)</f>
        <v>0</v>
      </c>
      <c r="K346" s="250" t="s">
        <v>19</v>
      </c>
      <c r="L346" s="255"/>
      <c r="M346" s="256" t="s">
        <v>19</v>
      </c>
      <c r="N346" s="257" t="s">
        <v>40</v>
      </c>
      <c r="O346" s="86"/>
      <c r="P346" s="216">
        <f>O346*H346</f>
        <v>0</v>
      </c>
      <c r="Q346" s="216">
        <v>0.17000000000000001</v>
      </c>
      <c r="R346" s="216">
        <f>Q346*H346</f>
        <v>0.017000000000000001</v>
      </c>
      <c r="S346" s="216">
        <v>0</v>
      </c>
      <c r="T346" s="217">
        <f>S346*H346</f>
        <v>0</v>
      </c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R346" s="218" t="s">
        <v>314</v>
      </c>
      <c r="AT346" s="218" t="s">
        <v>265</v>
      </c>
      <c r="AU346" s="218" t="s">
        <v>79</v>
      </c>
      <c r="AY346" s="19" t="s">
        <v>170</v>
      </c>
      <c r="BE346" s="219">
        <f>IF(N346="základní",J346,0)</f>
        <v>0</v>
      </c>
      <c r="BF346" s="219">
        <f>IF(N346="snížená",J346,0)</f>
        <v>0</v>
      </c>
      <c r="BG346" s="219">
        <f>IF(N346="zákl. přenesená",J346,0)</f>
        <v>0</v>
      </c>
      <c r="BH346" s="219">
        <f>IF(N346="sníž. přenesená",J346,0)</f>
        <v>0</v>
      </c>
      <c r="BI346" s="219">
        <f>IF(N346="nulová",J346,0)</f>
        <v>0</v>
      </c>
      <c r="BJ346" s="19" t="s">
        <v>77</v>
      </c>
      <c r="BK346" s="219">
        <f>ROUND(I346*H346,2)</f>
        <v>0</v>
      </c>
      <c r="BL346" s="19" t="s">
        <v>252</v>
      </c>
      <c r="BM346" s="218" t="s">
        <v>619</v>
      </c>
    </row>
    <row r="347" s="2" customFormat="1">
      <c r="A347" s="40"/>
      <c r="B347" s="41"/>
      <c r="C347" s="42"/>
      <c r="D347" s="220" t="s">
        <v>179</v>
      </c>
      <c r="E347" s="42"/>
      <c r="F347" s="221" t="s">
        <v>618</v>
      </c>
      <c r="G347" s="42"/>
      <c r="H347" s="42"/>
      <c r="I347" s="222"/>
      <c r="J347" s="42"/>
      <c r="K347" s="42"/>
      <c r="L347" s="46"/>
      <c r="M347" s="223"/>
      <c r="N347" s="224"/>
      <c r="O347" s="86"/>
      <c r="P347" s="86"/>
      <c r="Q347" s="86"/>
      <c r="R347" s="86"/>
      <c r="S347" s="86"/>
      <c r="T347" s="87"/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T347" s="19" t="s">
        <v>179</v>
      </c>
      <c r="AU347" s="19" t="s">
        <v>79</v>
      </c>
    </row>
    <row r="348" s="2" customFormat="1" ht="24.15" customHeight="1">
      <c r="A348" s="40"/>
      <c r="B348" s="41"/>
      <c r="C348" s="207" t="s">
        <v>620</v>
      </c>
      <c r="D348" s="207" t="s">
        <v>172</v>
      </c>
      <c r="E348" s="208" t="s">
        <v>621</v>
      </c>
      <c r="F348" s="209" t="s">
        <v>622</v>
      </c>
      <c r="G348" s="210" t="s">
        <v>268</v>
      </c>
      <c r="H348" s="211">
        <v>1</v>
      </c>
      <c r="I348" s="212"/>
      <c r="J348" s="213">
        <f>ROUND(I348*H348,2)</f>
        <v>0</v>
      </c>
      <c r="K348" s="209" t="s">
        <v>176</v>
      </c>
      <c r="L348" s="46"/>
      <c r="M348" s="214" t="s">
        <v>19</v>
      </c>
      <c r="N348" s="215" t="s">
        <v>40</v>
      </c>
      <c r="O348" s="86"/>
      <c r="P348" s="216">
        <f>O348*H348</f>
        <v>0</v>
      </c>
      <c r="Q348" s="216">
        <v>0</v>
      </c>
      <c r="R348" s="216">
        <f>Q348*H348</f>
        <v>0</v>
      </c>
      <c r="S348" s="216">
        <v>0</v>
      </c>
      <c r="T348" s="217">
        <f>S348*H348</f>
        <v>0</v>
      </c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R348" s="218" t="s">
        <v>252</v>
      </c>
      <c r="AT348" s="218" t="s">
        <v>172</v>
      </c>
      <c r="AU348" s="218" t="s">
        <v>79</v>
      </c>
      <c r="AY348" s="19" t="s">
        <v>170</v>
      </c>
      <c r="BE348" s="219">
        <f>IF(N348="základní",J348,0)</f>
        <v>0</v>
      </c>
      <c r="BF348" s="219">
        <f>IF(N348="snížená",J348,0)</f>
        <v>0</v>
      </c>
      <c r="BG348" s="219">
        <f>IF(N348="zákl. přenesená",J348,0)</f>
        <v>0</v>
      </c>
      <c r="BH348" s="219">
        <f>IF(N348="sníž. přenesená",J348,0)</f>
        <v>0</v>
      </c>
      <c r="BI348" s="219">
        <f>IF(N348="nulová",J348,0)</f>
        <v>0</v>
      </c>
      <c r="BJ348" s="19" t="s">
        <v>77</v>
      </c>
      <c r="BK348" s="219">
        <f>ROUND(I348*H348,2)</f>
        <v>0</v>
      </c>
      <c r="BL348" s="19" t="s">
        <v>252</v>
      </c>
      <c r="BM348" s="218" t="s">
        <v>623</v>
      </c>
    </row>
    <row r="349" s="2" customFormat="1">
      <c r="A349" s="40"/>
      <c r="B349" s="41"/>
      <c r="C349" s="42"/>
      <c r="D349" s="220" t="s">
        <v>179</v>
      </c>
      <c r="E349" s="42"/>
      <c r="F349" s="221" t="s">
        <v>624</v>
      </c>
      <c r="G349" s="42"/>
      <c r="H349" s="42"/>
      <c r="I349" s="222"/>
      <c r="J349" s="42"/>
      <c r="K349" s="42"/>
      <c r="L349" s="46"/>
      <c r="M349" s="223"/>
      <c r="N349" s="224"/>
      <c r="O349" s="86"/>
      <c r="P349" s="86"/>
      <c r="Q349" s="86"/>
      <c r="R349" s="86"/>
      <c r="S349" s="86"/>
      <c r="T349" s="87"/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T349" s="19" t="s">
        <v>179</v>
      </c>
      <c r="AU349" s="19" t="s">
        <v>79</v>
      </c>
    </row>
    <row r="350" s="2" customFormat="1">
      <c r="A350" s="40"/>
      <c r="B350" s="41"/>
      <c r="C350" s="42"/>
      <c r="D350" s="225" t="s">
        <v>181</v>
      </c>
      <c r="E350" s="42"/>
      <c r="F350" s="226" t="s">
        <v>625</v>
      </c>
      <c r="G350" s="42"/>
      <c r="H350" s="42"/>
      <c r="I350" s="222"/>
      <c r="J350" s="42"/>
      <c r="K350" s="42"/>
      <c r="L350" s="46"/>
      <c r="M350" s="223"/>
      <c r="N350" s="224"/>
      <c r="O350" s="86"/>
      <c r="P350" s="86"/>
      <c r="Q350" s="86"/>
      <c r="R350" s="86"/>
      <c r="S350" s="86"/>
      <c r="T350" s="87"/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T350" s="19" t="s">
        <v>181</v>
      </c>
      <c r="AU350" s="19" t="s">
        <v>79</v>
      </c>
    </row>
    <row r="351" s="2" customFormat="1" ht="24.15" customHeight="1">
      <c r="A351" s="40"/>
      <c r="B351" s="41"/>
      <c r="C351" s="248" t="s">
        <v>626</v>
      </c>
      <c r="D351" s="248" t="s">
        <v>265</v>
      </c>
      <c r="E351" s="249" t="s">
        <v>627</v>
      </c>
      <c r="F351" s="250" t="s">
        <v>628</v>
      </c>
      <c r="G351" s="251" t="s">
        <v>268</v>
      </c>
      <c r="H351" s="252">
        <v>1</v>
      </c>
      <c r="I351" s="253"/>
      <c r="J351" s="254">
        <f>ROUND(I351*H351,2)</f>
        <v>0</v>
      </c>
      <c r="K351" s="250" t="s">
        <v>176</v>
      </c>
      <c r="L351" s="255"/>
      <c r="M351" s="256" t="s">
        <v>19</v>
      </c>
      <c r="N351" s="257" t="s">
        <v>40</v>
      </c>
      <c r="O351" s="86"/>
      <c r="P351" s="216">
        <f>O351*H351</f>
        <v>0</v>
      </c>
      <c r="Q351" s="216">
        <v>0.0012099999999999999</v>
      </c>
      <c r="R351" s="216">
        <f>Q351*H351</f>
        <v>0.0012099999999999999</v>
      </c>
      <c r="S351" s="216">
        <v>0</v>
      </c>
      <c r="T351" s="217">
        <f>S351*H351</f>
        <v>0</v>
      </c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R351" s="218" t="s">
        <v>314</v>
      </c>
      <c r="AT351" s="218" t="s">
        <v>265</v>
      </c>
      <c r="AU351" s="218" t="s">
        <v>79</v>
      </c>
      <c r="AY351" s="19" t="s">
        <v>170</v>
      </c>
      <c r="BE351" s="219">
        <f>IF(N351="základní",J351,0)</f>
        <v>0</v>
      </c>
      <c r="BF351" s="219">
        <f>IF(N351="snížená",J351,0)</f>
        <v>0</v>
      </c>
      <c r="BG351" s="219">
        <f>IF(N351="zákl. přenesená",J351,0)</f>
        <v>0</v>
      </c>
      <c r="BH351" s="219">
        <f>IF(N351="sníž. přenesená",J351,0)</f>
        <v>0</v>
      </c>
      <c r="BI351" s="219">
        <f>IF(N351="nulová",J351,0)</f>
        <v>0</v>
      </c>
      <c r="BJ351" s="19" t="s">
        <v>77</v>
      </c>
      <c r="BK351" s="219">
        <f>ROUND(I351*H351,2)</f>
        <v>0</v>
      </c>
      <c r="BL351" s="19" t="s">
        <v>252</v>
      </c>
      <c r="BM351" s="218" t="s">
        <v>629</v>
      </c>
    </row>
    <row r="352" s="2" customFormat="1">
      <c r="A352" s="40"/>
      <c r="B352" s="41"/>
      <c r="C352" s="42"/>
      <c r="D352" s="220" t="s">
        <v>179</v>
      </c>
      <c r="E352" s="42"/>
      <c r="F352" s="221" t="s">
        <v>628</v>
      </c>
      <c r="G352" s="42"/>
      <c r="H352" s="42"/>
      <c r="I352" s="222"/>
      <c r="J352" s="42"/>
      <c r="K352" s="42"/>
      <c r="L352" s="46"/>
      <c r="M352" s="223"/>
      <c r="N352" s="224"/>
      <c r="O352" s="86"/>
      <c r="P352" s="86"/>
      <c r="Q352" s="86"/>
      <c r="R352" s="86"/>
      <c r="S352" s="86"/>
      <c r="T352" s="87"/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T352" s="19" t="s">
        <v>179</v>
      </c>
      <c r="AU352" s="19" t="s">
        <v>79</v>
      </c>
    </row>
    <row r="353" s="2" customFormat="1" ht="24.15" customHeight="1">
      <c r="A353" s="40"/>
      <c r="B353" s="41"/>
      <c r="C353" s="207" t="s">
        <v>630</v>
      </c>
      <c r="D353" s="207" t="s">
        <v>172</v>
      </c>
      <c r="E353" s="208" t="s">
        <v>631</v>
      </c>
      <c r="F353" s="209" t="s">
        <v>632</v>
      </c>
      <c r="G353" s="210" t="s">
        <v>268</v>
      </c>
      <c r="H353" s="211">
        <v>5</v>
      </c>
      <c r="I353" s="212"/>
      <c r="J353" s="213">
        <f>ROUND(I353*H353,2)</f>
        <v>0</v>
      </c>
      <c r="K353" s="209" t="s">
        <v>176</v>
      </c>
      <c r="L353" s="46"/>
      <c r="M353" s="214" t="s">
        <v>19</v>
      </c>
      <c r="N353" s="215" t="s">
        <v>40</v>
      </c>
      <c r="O353" s="86"/>
      <c r="P353" s="216">
        <f>O353*H353</f>
        <v>0</v>
      </c>
      <c r="Q353" s="216">
        <v>0</v>
      </c>
      <c r="R353" s="216">
        <f>Q353*H353</f>
        <v>0</v>
      </c>
      <c r="S353" s="216">
        <v>0</v>
      </c>
      <c r="T353" s="217">
        <f>S353*H353</f>
        <v>0</v>
      </c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R353" s="218" t="s">
        <v>252</v>
      </c>
      <c r="AT353" s="218" t="s">
        <v>172</v>
      </c>
      <c r="AU353" s="218" t="s">
        <v>79</v>
      </c>
      <c r="AY353" s="19" t="s">
        <v>170</v>
      </c>
      <c r="BE353" s="219">
        <f>IF(N353="základní",J353,0)</f>
        <v>0</v>
      </c>
      <c r="BF353" s="219">
        <f>IF(N353="snížená",J353,0)</f>
        <v>0</v>
      </c>
      <c r="BG353" s="219">
        <f>IF(N353="zákl. přenesená",J353,0)</f>
        <v>0</v>
      </c>
      <c r="BH353" s="219">
        <f>IF(N353="sníž. přenesená",J353,0)</f>
        <v>0</v>
      </c>
      <c r="BI353" s="219">
        <f>IF(N353="nulová",J353,0)</f>
        <v>0</v>
      </c>
      <c r="BJ353" s="19" t="s">
        <v>77</v>
      </c>
      <c r="BK353" s="219">
        <f>ROUND(I353*H353,2)</f>
        <v>0</v>
      </c>
      <c r="BL353" s="19" t="s">
        <v>252</v>
      </c>
      <c r="BM353" s="218" t="s">
        <v>633</v>
      </c>
    </row>
    <row r="354" s="2" customFormat="1">
      <c r="A354" s="40"/>
      <c r="B354" s="41"/>
      <c r="C354" s="42"/>
      <c r="D354" s="220" t="s">
        <v>179</v>
      </c>
      <c r="E354" s="42"/>
      <c r="F354" s="221" t="s">
        <v>634</v>
      </c>
      <c r="G354" s="42"/>
      <c r="H354" s="42"/>
      <c r="I354" s="222"/>
      <c r="J354" s="42"/>
      <c r="K354" s="42"/>
      <c r="L354" s="46"/>
      <c r="M354" s="223"/>
      <c r="N354" s="224"/>
      <c r="O354" s="86"/>
      <c r="P354" s="86"/>
      <c r="Q354" s="86"/>
      <c r="R354" s="86"/>
      <c r="S354" s="86"/>
      <c r="T354" s="87"/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T354" s="19" t="s">
        <v>179</v>
      </c>
      <c r="AU354" s="19" t="s">
        <v>79</v>
      </c>
    </row>
    <row r="355" s="2" customFormat="1">
      <c r="A355" s="40"/>
      <c r="B355" s="41"/>
      <c r="C355" s="42"/>
      <c r="D355" s="225" t="s">
        <v>181</v>
      </c>
      <c r="E355" s="42"/>
      <c r="F355" s="226" t="s">
        <v>635</v>
      </c>
      <c r="G355" s="42"/>
      <c r="H355" s="42"/>
      <c r="I355" s="222"/>
      <c r="J355" s="42"/>
      <c r="K355" s="42"/>
      <c r="L355" s="46"/>
      <c r="M355" s="223"/>
      <c r="N355" s="224"/>
      <c r="O355" s="86"/>
      <c r="P355" s="86"/>
      <c r="Q355" s="86"/>
      <c r="R355" s="86"/>
      <c r="S355" s="86"/>
      <c r="T355" s="87"/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T355" s="19" t="s">
        <v>181</v>
      </c>
      <c r="AU355" s="19" t="s">
        <v>79</v>
      </c>
    </row>
    <row r="356" s="2" customFormat="1" ht="24.15" customHeight="1">
      <c r="A356" s="40"/>
      <c r="B356" s="41"/>
      <c r="C356" s="248" t="s">
        <v>636</v>
      </c>
      <c r="D356" s="248" t="s">
        <v>265</v>
      </c>
      <c r="E356" s="249" t="s">
        <v>637</v>
      </c>
      <c r="F356" s="250" t="s">
        <v>638</v>
      </c>
      <c r="G356" s="251" t="s">
        <v>268</v>
      </c>
      <c r="H356" s="252">
        <v>5</v>
      </c>
      <c r="I356" s="253"/>
      <c r="J356" s="254">
        <f>ROUND(I356*H356,2)</f>
        <v>0</v>
      </c>
      <c r="K356" s="250" t="s">
        <v>176</v>
      </c>
      <c r="L356" s="255"/>
      <c r="M356" s="256" t="s">
        <v>19</v>
      </c>
      <c r="N356" s="257" t="s">
        <v>40</v>
      </c>
      <c r="O356" s="86"/>
      <c r="P356" s="216">
        <f>O356*H356</f>
        <v>0</v>
      </c>
      <c r="Q356" s="216">
        <v>9.0000000000000006E-05</v>
      </c>
      <c r="R356" s="216">
        <f>Q356*H356</f>
        <v>0.00045000000000000004</v>
      </c>
      <c r="S356" s="216">
        <v>0</v>
      </c>
      <c r="T356" s="217">
        <f>S356*H356</f>
        <v>0</v>
      </c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R356" s="218" t="s">
        <v>314</v>
      </c>
      <c r="AT356" s="218" t="s">
        <v>265</v>
      </c>
      <c r="AU356" s="218" t="s">
        <v>79</v>
      </c>
      <c r="AY356" s="19" t="s">
        <v>170</v>
      </c>
      <c r="BE356" s="219">
        <f>IF(N356="základní",J356,0)</f>
        <v>0</v>
      </c>
      <c r="BF356" s="219">
        <f>IF(N356="snížená",J356,0)</f>
        <v>0</v>
      </c>
      <c r="BG356" s="219">
        <f>IF(N356="zákl. přenesená",J356,0)</f>
        <v>0</v>
      </c>
      <c r="BH356" s="219">
        <f>IF(N356="sníž. přenesená",J356,0)</f>
        <v>0</v>
      </c>
      <c r="BI356" s="219">
        <f>IF(N356="nulová",J356,0)</f>
        <v>0</v>
      </c>
      <c r="BJ356" s="19" t="s">
        <v>77</v>
      </c>
      <c r="BK356" s="219">
        <f>ROUND(I356*H356,2)</f>
        <v>0</v>
      </c>
      <c r="BL356" s="19" t="s">
        <v>252</v>
      </c>
      <c r="BM356" s="218" t="s">
        <v>639</v>
      </c>
    </row>
    <row r="357" s="2" customFormat="1">
      <c r="A357" s="40"/>
      <c r="B357" s="41"/>
      <c r="C357" s="42"/>
      <c r="D357" s="220" t="s">
        <v>179</v>
      </c>
      <c r="E357" s="42"/>
      <c r="F357" s="221" t="s">
        <v>638</v>
      </c>
      <c r="G357" s="42"/>
      <c r="H357" s="42"/>
      <c r="I357" s="222"/>
      <c r="J357" s="42"/>
      <c r="K357" s="42"/>
      <c r="L357" s="46"/>
      <c r="M357" s="223"/>
      <c r="N357" s="224"/>
      <c r="O357" s="86"/>
      <c r="P357" s="86"/>
      <c r="Q357" s="86"/>
      <c r="R357" s="86"/>
      <c r="S357" s="86"/>
      <c r="T357" s="87"/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T357" s="19" t="s">
        <v>179</v>
      </c>
      <c r="AU357" s="19" t="s">
        <v>79</v>
      </c>
    </row>
    <row r="358" s="2" customFormat="1" ht="24.15" customHeight="1">
      <c r="A358" s="40"/>
      <c r="B358" s="41"/>
      <c r="C358" s="207" t="s">
        <v>640</v>
      </c>
      <c r="D358" s="207" t="s">
        <v>172</v>
      </c>
      <c r="E358" s="208" t="s">
        <v>641</v>
      </c>
      <c r="F358" s="209" t="s">
        <v>642</v>
      </c>
      <c r="G358" s="210" t="s">
        <v>268</v>
      </c>
      <c r="H358" s="211">
        <v>10</v>
      </c>
      <c r="I358" s="212"/>
      <c r="J358" s="213">
        <f>ROUND(I358*H358,2)</f>
        <v>0</v>
      </c>
      <c r="K358" s="209" t="s">
        <v>176</v>
      </c>
      <c r="L358" s="46"/>
      <c r="M358" s="214" t="s">
        <v>19</v>
      </c>
      <c r="N358" s="215" t="s">
        <v>40</v>
      </c>
      <c r="O358" s="86"/>
      <c r="P358" s="216">
        <f>O358*H358</f>
        <v>0</v>
      </c>
      <c r="Q358" s="216">
        <v>0</v>
      </c>
      <c r="R358" s="216">
        <f>Q358*H358</f>
        <v>0</v>
      </c>
      <c r="S358" s="216">
        <v>0</v>
      </c>
      <c r="T358" s="217">
        <f>S358*H358</f>
        <v>0</v>
      </c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R358" s="218" t="s">
        <v>252</v>
      </c>
      <c r="AT358" s="218" t="s">
        <v>172</v>
      </c>
      <c r="AU358" s="218" t="s">
        <v>79</v>
      </c>
      <c r="AY358" s="19" t="s">
        <v>170</v>
      </c>
      <c r="BE358" s="219">
        <f>IF(N358="základní",J358,0)</f>
        <v>0</v>
      </c>
      <c r="BF358" s="219">
        <f>IF(N358="snížená",J358,0)</f>
        <v>0</v>
      </c>
      <c r="BG358" s="219">
        <f>IF(N358="zákl. přenesená",J358,0)</f>
        <v>0</v>
      </c>
      <c r="BH358" s="219">
        <f>IF(N358="sníž. přenesená",J358,0)</f>
        <v>0</v>
      </c>
      <c r="BI358" s="219">
        <f>IF(N358="nulová",J358,0)</f>
        <v>0</v>
      </c>
      <c r="BJ358" s="19" t="s">
        <v>77</v>
      </c>
      <c r="BK358" s="219">
        <f>ROUND(I358*H358,2)</f>
        <v>0</v>
      </c>
      <c r="BL358" s="19" t="s">
        <v>252</v>
      </c>
      <c r="BM358" s="218" t="s">
        <v>643</v>
      </c>
    </row>
    <row r="359" s="2" customFormat="1">
      <c r="A359" s="40"/>
      <c r="B359" s="41"/>
      <c r="C359" s="42"/>
      <c r="D359" s="220" t="s">
        <v>179</v>
      </c>
      <c r="E359" s="42"/>
      <c r="F359" s="221" t="s">
        <v>644</v>
      </c>
      <c r="G359" s="42"/>
      <c r="H359" s="42"/>
      <c r="I359" s="222"/>
      <c r="J359" s="42"/>
      <c r="K359" s="42"/>
      <c r="L359" s="46"/>
      <c r="M359" s="223"/>
      <c r="N359" s="224"/>
      <c r="O359" s="86"/>
      <c r="P359" s="86"/>
      <c r="Q359" s="86"/>
      <c r="R359" s="86"/>
      <c r="S359" s="86"/>
      <c r="T359" s="87"/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T359" s="19" t="s">
        <v>179</v>
      </c>
      <c r="AU359" s="19" t="s">
        <v>79</v>
      </c>
    </row>
    <row r="360" s="2" customFormat="1">
      <c r="A360" s="40"/>
      <c r="B360" s="41"/>
      <c r="C360" s="42"/>
      <c r="D360" s="225" t="s">
        <v>181</v>
      </c>
      <c r="E360" s="42"/>
      <c r="F360" s="226" t="s">
        <v>645</v>
      </c>
      <c r="G360" s="42"/>
      <c r="H360" s="42"/>
      <c r="I360" s="222"/>
      <c r="J360" s="42"/>
      <c r="K360" s="42"/>
      <c r="L360" s="46"/>
      <c r="M360" s="223"/>
      <c r="N360" s="224"/>
      <c r="O360" s="86"/>
      <c r="P360" s="86"/>
      <c r="Q360" s="86"/>
      <c r="R360" s="86"/>
      <c r="S360" s="86"/>
      <c r="T360" s="87"/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T360" s="19" t="s">
        <v>181</v>
      </c>
      <c r="AU360" s="19" t="s">
        <v>79</v>
      </c>
    </row>
    <row r="361" s="2" customFormat="1" ht="33" customHeight="1">
      <c r="A361" s="40"/>
      <c r="B361" s="41"/>
      <c r="C361" s="248" t="s">
        <v>646</v>
      </c>
      <c r="D361" s="248" t="s">
        <v>265</v>
      </c>
      <c r="E361" s="249" t="s">
        <v>647</v>
      </c>
      <c r="F361" s="250" t="s">
        <v>648</v>
      </c>
      <c r="G361" s="251" t="s">
        <v>268</v>
      </c>
      <c r="H361" s="252">
        <v>10</v>
      </c>
      <c r="I361" s="253"/>
      <c r="J361" s="254">
        <f>ROUND(I361*H361,2)</f>
        <v>0</v>
      </c>
      <c r="K361" s="250" t="s">
        <v>176</v>
      </c>
      <c r="L361" s="255"/>
      <c r="M361" s="256" t="s">
        <v>19</v>
      </c>
      <c r="N361" s="257" t="s">
        <v>40</v>
      </c>
      <c r="O361" s="86"/>
      <c r="P361" s="216">
        <f>O361*H361</f>
        <v>0</v>
      </c>
      <c r="Q361" s="216">
        <v>0.00012999999999999999</v>
      </c>
      <c r="R361" s="216">
        <f>Q361*H361</f>
        <v>0.0012999999999999999</v>
      </c>
      <c r="S361" s="216">
        <v>0</v>
      </c>
      <c r="T361" s="217">
        <f>S361*H361</f>
        <v>0</v>
      </c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R361" s="218" t="s">
        <v>314</v>
      </c>
      <c r="AT361" s="218" t="s">
        <v>265</v>
      </c>
      <c r="AU361" s="218" t="s">
        <v>79</v>
      </c>
      <c r="AY361" s="19" t="s">
        <v>170</v>
      </c>
      <c r="BE361" s="219">
        <f>IF(N361="základní",J361,0)</f>
        <v>0</v>
      </c>
      <c r="BF361" s="219">
        <f>IF(N361="snížená",J361,0)</f>
        <v>0</v>
      </c>
      <c r="BG361" s="219">
        <f>IF(N361="zákl. přenesená",J361,0)</f>
        <v>0</v>
      </c>
      <c r="BH361" s="219">
        <f>IF(N361="sníž. přenesená",J361,0)</f>
        <v>0</v>
      </c>
      <c r="BI361" s="219">
        <f>IF(N361="nulová",J361,0)</f>
        <v>0</v>
      </c>
      <c r="BJ361" s="19" t="s">
        <v>77</v>
      </c>
      <c r="BK361" s="219">
        <f>ROUND(I361*H361,2)</f>
        <v>0</v>
      </c>
      <c r="BL361" s="19" t="s">
        <v>252</v>
      </c>
      <c r="BM361" s="218" t="s">
        <v>649</v>
      </c>
    </row>
    <row r="362" s="2" customFormat="1">
      <c r="A362" s="40"/>
      <c r="B362" s="41"/>
      <c r="C362" s="42"/>
      <c r="D362" s="220" t="s">
        <v>179</v>
      </c>
      <c r="E362" s="42"/>
      <c r="F362" s="221" t="s">
        <v>648</v>
      </c>
      <c r="G362" s="42"/>
      <c r="H362" s="42"/>
      <c r="I362" s="222"/>
      <c r="J362" s="42"/>
      <c r="K362" s="42"/>
      <c r="L362" s="46"/>
      <c r="M362" s="223"/>
      <c r="N362" s="224"/>
      <c r="O362" s="86"/>
      <c r="P362" s="86"/>
      <c r="Q362" s="86"/>
      <c r="R362" s="86"/>
      <c r="S362" s="86"/>
      <c r="T362" s="87"/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T362" s="19" t="s">
        <v>179</v>
      </c>
      <c r="AU362" s="19" t="s">
        <v>79</v>
      </c>
    </row>
    <row r="363" s="2" customFormat="1" ht="33" customHeight="1">
      <c r="A363" s="40"/>
      <c r="B363" s="41"/>
      <c r="C363" s="207" t="s">
        <v>650</v>
      </c>
      <c r="D363" s="207" t="s">
        <v>172</v>
      </c>
      <c r="E363" s="208" t="s">
        <v>651</v>
      </c>
      <c r="F363" s="209" t="s">
        <v>652</v>
      </c>
      <c r="G363" s="210" t="s">
        <v>268</v>
      </c>
      <c r="H363" s="211">
        <v>9</v>
      </c>
      <c r="I363" s="212"/>
      <c r="J363" s="213">
        <f>ROUND(I363*H363,2)</f>
        <v>0</v>
      </c>
      <c r="K363" s="209" t="s">
        <v>176</v>
      </c>
      <c r="L363" s="46"/>
      <c r="M363" s="214" t="s">
        <v>19</v>
      </c>
      <c r="N363" s="215" t="s">
        <v>40</v>
      </c>
      <c r="O363" s="86"/>
      <c r="P363" s="216">
        <f>O363*H363</f>
        <v>0</v>
      </c>
      <c r="Q363" s="216">
        <v>0</v>
      </c>
      <c r="R363" s="216">
        <f>Q363*H363</f>
        <v>0</v>
      </c>
      <c r="S363" s="216">
        <v>0</v>
      </c>
      <c r="T363" s="217">
        <f>S363*H363</f>
        <v>0</v>
      </c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R363" s="218" t="s">
        <v>252</v>
      </c>
      <c r="AT363" s="218" t="s">
        <v>172</v>
      </c>
      <c r="AU363" s="218" t="s">
        <v>79</v>
      </c>
      <c r="AY363" s="19" t="s">
        <v>170</v>
      </c>
      <c r="BE363" s="219">
        <f>IF(N363="základní",J363,0)</f>
        <v>0</v>
      </c>
      <c r="BF363" s="219">
        <f>IF(N363="snížená",J363,0)</f>
        <v>0</v>
      </c>
      <c r="BG363" s="219">
        <f>IF(N363="zákl. přenesená",J363,0)</f>
        <v>0</v>
      </c>
      <c r="BH363" s="219">
        <f>IF(N363="sníž. přenesená",J363,0)</f>
        <v>0</v>
      </c>
      <c r="BI363" s="219">
        <f>IF(N363="nulová",J363,0)</f>
        <v>0</v>
      </c>
      <c r="BJ363" s="19" t="s">
        <v>77</v>
      </c>
      <c r="BK363" s="219">
        <f>ROUND(I363*H363,2)</f>
        <v>0</v>
      </c>
      <c r="BL363" s="19" t="s">
        <v>252</v>
      </c>
      <c r="BM363" s="218" t="s">
        <v>653</v>
      </c>
    </row>
    <row r="364" s="2" customFormat="1">
      <c r="A364" s="40"/>
      <c r="B364" s="41"/>
      <c r="C364" s="42"/>
      <c r="D364" s="220" t="s">
        <v>179</v>
      </c>
      <c r="E364" s="42"/>
      <c r="F364" s="221" t="s">
        <v>654</v>
      </c>
      <c r="G364" s="42"/>
      <c r="H364" s="42"/>
      <c r="I364" s="222"/>
      <c r="J364" s="42"/>
      <c r="K364" s="42"/>
      <c r="L364" s="46"/>
      <c r="M364" s="223"/>
      <c r="N364" s="224"/>
      <c r="O364" s="86"/>
      <c r="P364" s="86"/>
      <c r="Q364" s="86"/>
      <c r="R364" s="86"/>
      <c r="S364" s="86"/>
      <c r="T364" s="87"/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T364" s="19" t="s">
        <v>179</v>
      </c>
      <c r="AU364" s="19" t="s">
        <v>79</v>
      </c>
    </row>
    <row r="365" s="2" customFormat="1">
      <c r="A365" s="40"/>
      <c r="B365" s="41"/>
      <c r="C365" s="42"/>
      <c r="D365" s="225" t="s">
        <v>181</v>
      </c>
      <c r="E365" s="42"/>
      <c r="F365" s="226" t="s">
        <v>655</v>
      </c>
      <c r="G365" s="42"/>
      <c r="H365" s="42"/>
      <c r="I365" s="222"/>
      <c r="J365" s="42"/>
      <c r="K365" s="42"/>
      <c r="L365" s="46"/>
      <c r="M365" s="223"/>
      <c r="N365" s="224"/>
      <c r="O365" s="86"/>
      <c r="P365" s="86"/>
      <c r="Q365" s="86"/>
      <c r="R365" s="86"/>
      <c r="S365" s="86"/>
      <c r="T365" s="87"/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T365" s="19" t="s">
        <v>181</v>
      </c>
      <c r="AU365" s="19" t="s">
        <v>79</v>
      </c>
    </row>
    <row r="366" s="2" customFormat="1" ht="24.15" customHeight="1">
      <c r="A366" s="40"/>
      <c r="B366" s="41"/>
      <c r="C366" s="248" t="s">
        <v>656</v>
      </c>
      <c r="D366" s="248" t="s">
        <v>265</v>
      </c>
      <c r="E366" s="249" t="s">
        <v>657</v>
      </c>
      <c r="F366" s="250" t="s">
        <v>658</v>
      </c>
      <c r="G366" s="251" t="s">
        <v>268</v>
      </c>
      <c r="H366" s="252">
        <v>9</v>
      </c>
      <c r="I366" s="253"/>
      <c r="J366" s="254">
        <f>ROUND(I366*H366,2)</f>
        <v>0</v>
      </c>
      <c r="K366" s="250" t="s">
        <v>176</v>
      </c>
      <c r="L366" s="255"/>
      <c r="M366" s="256" t="s">
        <v>19</v>
      </c>
      <c r="N366" s="257" t="s">
        <v>40</v>
      </c>
      <c r="O366" s="86"/>
      <c r="P366" s="216">
        <f>O366*H366</f>
        <v>0</v>
      </c>
      <c r="Q366" s="216">
        <v>6.0000000000000002E-05</v>
      </c>
      <c r="R366" s="216">
        <f>Q366*H366</f>
        <v>0.00054000000000000001</v>
      </c>
      <c r="S366" s="216">
        <v>0</v>
      </c>
      <c r="T366" s="217">
        <f>S366*H366</f>
        <v>0</v>
      </c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R366" s="218" t="s">
        <v>314</v>
      </c>
      <c r="AT366" s="218" t="s">
        <v>265</v>
      </c>
      <c r="AU366" s="218" t="s">
        <v>79</v>
      </c>
      <c r="AY366" s="19" t="s">
        <v>170</v>
      </c>
      <c r="BE366" s="219">
        <f>IF(N366="základní",J366,0)</f>
        <v>0</v>
      </c>
      <c r="BF366" s="219">
        <f>IF(N366="snížená",J366,0)</f>
        <v>0</v>
      </c>
      <c r="BG366" s="219">
        <f>IF(N366="zákl. přenesená",J366,0)</f>
        <v>0</v>
      </c>
      <c r="BH366" s="219">
        <f>IF(N366="sníž. přenesená",J366,0)</f>
        <v>0</v>
      </c>
      <c r="BI366" s="219">
        <f>IF(N366="nulová",J366,0)</f>
        <v>0</v>
      </c>
      <c r="BJ366" s="19" t="s">
        <v>77</v>
      </c>
      <c r="BK366" s="219">
        <f>ROUND(I366*H366,2)</f>
        <v>0</v>
      </c>
      <c r="BL366" s="19" t="s">
        <v>252</v>
      </c>
      <c r="BM366" s="218" t="s">
        <v>659</v>
      </c>
    </row>
    <row r="367" s="2" customFormat="1">
      <c r="A367" s="40"/>
      <c r="B367" s="41"/>
      <c r="C367" s="42"/>
      <c r="D367" s="220" t="s">
        <v>179</v>
      </c>
      <c r="E367" s="42"/>
      <c r="F367" s="221" t="s">
        <v>658</v>
      </c>
      <c r="G367" s="42"/>
      <c r="H367" s="42"/>
      <c r="I367" s="222"/>
      <c r="J367" s="42"/>
      <c r="K367" s="42"/>
      <c r="L367" s="46"/>
      <c r="M367" s="223"/>
      <c r="N367" s="224"/>
      <c r="O367" s="86"/>
      <c r="P367" s="86"/>
      <c r="Q367" s="86"/>
      <c r="R367" s="86"/>
      <c r="S367" s="86"/>
      <c r="T367" s="87"/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T367" s="19" t="s">
        <v>179</v>
      </c>
      <c r="AU367" s="19" t="s">
        <v>79</v>
      </c>
    </row>
    <row r="368" s="2" customFormat="1" ht="24.15" customHeight="1">
      <c r="A368" s="40"/>
      <c r="B368" s="41"/>
      <c r="C368" s="207" t="s">
        <v>660</v>
      </c>
      <c r="D368" s="207" t="s">
        <v>172</v>
      </c>
      <c r="E368" s="208" t="s">
        <v>661</v>
      </c>
      <c r="F368" s="209" t="s">
        <v>662</v>
      </c>
      <c r="G368" s="210" t="s">
        <v>268</v>
      </c>
      <c r="H368" s="211">
        <v>3</v>
      </c>
      <c r="I368" s="212"/>
      <c r="J368" s="213">
        <f>ROUND(I368*H368,2)</f>
        <v>0</v>
      </c>
      <c r="K368" s="209" t="s">
        <v>176</v>
      </c>
      <c r="L368" s="46"/>
      <c r="M368" s="214" t="s">
        <v>19</v>
      </c>
      <c r="N368" s="215" t="s">
        <v>40</v>
      </c>
      <c r="O368" s="86"/>
      <c r="P368" s="216">
        <f>O368*H368</f>
        <v>0</v>
      </c>
      <c r="Q368" s="216">
        <v>0</v>
      </c>
      <c r="R368" s="216">
        <f>Q368*H368</f>
        <v>0</v>
      </c>
      <c r="S368" s="216">
        <v>0</v>
      </c>
      <c r="T368" s="217">
        <f>S368*H368</f>
        <v>0</v>
      </c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R368" s="218" t="s">
        <v>252</v>
      </c>
      <c r="AT368" s="218" t="s">
        <v>172</v>
      </c>
      <c r="AU368" s="218" t="s">
        <v>79</v>
      </c>
      <c r="AY368" s="19" t="s">
        <v>170</v>
      </c>
      <c r="BE368" s="219">
        <f>IF(N368="základní",J368,0)</f>
        <v>0</v>
      </c>
      <c r="BF368" s="219">
        <f>IF(N368="snížená",J368,0)</f>
        <v>0</v>
      </c>
      <c r="BG368" s="219">
        <f>IF(N368="zákl. přenesená",J368,0)</f>
        <v>0</v>
      </c>
      <c r="BH368" s="219">
        <f>IF(N368="sníž. přenesená",J368,0)</f>
        <v>0</v>
      </c>
      <c r="BI368" s="219">
        <f>IF(N368="nulová",J368,0)</f>
        <v>0</v>
      </c>
      <c r="BJ368" s="19" t="s">
        <v>77</v>
      </c>
      <c r="BK368" s="219">
        <f>ROUND(I368*H368,2)</f>
        <v>0</v>
      </c>
      <c r="BL368" s="19" t="s">
        <v>252</v>
      </c>
      <c r="BM368" s="218" t="s">
        <v>663</v>
      </c>
    </row>
    <row r="369" s="2" customFormat="1">
      <c r="A369" s="40"/>
      <c r="B369" s="41"/>
      <c r="C369" s="42"/>
      <c r="D369" s="220" t="s">
        <v>179</v>
      </c>
      <c r="E369" s="42"/>
      <c r="F369" s="221" t="s">
        <v>664</v>
      </c>
      <c r="G369" s="42"/>
      <c r="H369" s="42"/>
      <c r="I369" s="222"/>
      <c r="J369" s="42"/>
      <c r="K369" s="42"/>
      <c r="L369" s="46"/>
      <c r="M369" s="223"/>
      <c r="N369" s="224"/>
      <c r="O369" s="86"/>
      <c r="P369" s="86"/>
      <c r="Q369" s="86"/>
      <c r="R369" s="86"/>
      <c r="S369" s="86"/>
      <c r="T369" s="87"/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T369" s="19" t="s">
        <v>179</v>
      </c>
      <c r="AU369" s="19" t="s">
        <v>79</v>
      </c>
    </row>
    <row r="370" s="2" customFormat="1">
      <c r="A370" s="40"/>
      <c r="B370" s="41"/>
      <c r="C370" s="42"/>
      <c r="D370" s="225" t="s">
        <v>181</v>
      </c>
      <c r="E370" s="42"/>
      <c r="F370" s="226" t="s">
        <v>665</v>
      </c>
      <c r="G370" s="42"/>
      <c r="H370" s="42"/>
      <c r="I370" s="222"/>
      <c r="J370" s="42"/>
      <c r="K370" s="42"/>
      <c r="L370" s="46"/>
      <c r="M370" s="223"/>
      <c r="N370" s="224"/>
      <c r="O370" s="86"/>
      <c r="P370" s="86"/>
      <c r="Q370" s="86"/>
      <c r="R370" s="86"/>
      <c r="S370" s="86"/>
      <c r="T370" s="87"/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T370" s="19" t="s">
        <v>181</v>
      </c>
      <c r="AU370" s="19" t="s">
        <v>79</v>
      </c>
    </row>
    <row r="371" s="2" customFormat="1" ht="24.15" customHeight="1">
      <c r="A371" s="40"/>
      <c r="B371" s="41"/>
      <c r="C371" s="248" t="s">
        <v>666</v>
      </c>
      <c r="D371" s="248" t="s">
        <v>265</v>
      </c>
      <c r="E371" s="249" t="s">
        <v>667</v>
      </c>
      <c r="F371" s="250" t="s">
        <v>668</v>
      </c>
      <c r="G371" s="251" t="s">
        <v>268</v>
      </c>
      <c r="H371" s="252">
        <v>2</v>
      </c>
      <c r="I371" s="253"/>
      <c r="J371" s="254">
        <f>ROUND(I371*H371,2)</f>
        <v>0</v>
      </c>
      <c r="K371" s="250" t="s">
        <v>176</v>
      </c>
      <c r="L371" s="255"/>
      <c r="M371" s="256" t="s">
        <v>19</v>
      </c>
      <c r="N371" s="257" t="s">
        <v>40</v>
      </c>
      <c r="O371" s="86"/>
      <c r="P371" s="216">
        <f>O371*H371</f>
        <v>0</v>
      </c>
      <c r="Q371" s="216">
        <v>0.00040000000000000002</v>
      </c>
      <c r="R371" s="216">
        <f>Q371*H371</f>
        <v>0.00080000000000000004</v>
      </c>
      <c r="S371" s="216">
        <v>0</v>
      </c>
      <c r="T371" s="217">
        <f>S371*H371</f>
        <v>0</v>
      </c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R371" s="218" t="s">
        <v>314</v>
      </c>
      <c r="AT371" s="218" t="s">
        <v>265</v>
      </c>
      <c r="AU371" s="218" t="s">
        <v>79</v>
      </c>
      <c r="AY371" s="19" t="s">
        <v>170</v>
      </c>
      <c r="BE371" s="219">
        <f>IF(N371="základní",J371,0)</f>
        <v>0</v>
      </c>
      <c r="BF371" s="219">
        <f>IF(N371="snížená",J371,0)</f>
        <v>0</v>
      </c>
      <c r="BG371" s="219">
        <f>IF(N371="zákl. přenesená",J371,0)</f>
        <v>0</v>
      </c>
      <c r="BH371" s="219">
        <f>IF(N371="sníž. přenesená",J371,0)</f>
        <v>0</v>
      </c>
      <c r="BI371" s="219">
        <f>IF(N371="nulová",J371,0)</f>
        <v>0</v>
      </c>
      <c r="BJ371" s="19" t="s">
        <v>77</v>
      </c>
      <c r="BK371" s="219">
        <f>ROUND(I371*H371,2)</f>
        <v>0</v>
      </c>
      <c r="BL371" s="19" t="s">
        <v>252</v>
      </c>
      <c r="BM371" s="218" t="s">
        <v>669</v>
      </c>
    </row>
    <row r="372" s="2" customFormat="1">
      <c r="A372" s="40"/>
      <c r="B372" s="41"/>
      <c r="C372" s="42"/>
      <c r="D372" s="220" t="s">
        <v>179</v>
      </c>
      <c r="E372" s="42"/>
      <c r="F372" s="221" t="s">
        <v>668</v>
      </c>
      <c r="G372" s="42"/>
      <c r="H372" s="42"/>
      <c r="I372" s="222"/>
      <c r="J372" s="42"/>
      <c r="K372" s="42"/>
      <c r="L372" s="46"/>
      <c r="M372" s="223"/>
      <c r="N372" s="224"/>
      <c r="O372" s="86"/>
      <c r="P372" s="86"/>
      <c r="Q372" s="86"/>
      <c r="R372" s="86"/>
      <c r="S372" s="86"/>
      <c r="T372" s="87"/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T372" s="19" t="s">
        <v>179</v>
      </c>
      <c r="AU372" s="19" t="s">
        <v>79</v>
      </c>
    </row>
    <row r="373" s="2" customFormat="1" ht="24.15" customHeight="1">
      <c r="A373" s="40"/>
      <c r="B373" s="41"/>
      <c r="C373" s="248" t="s">
        <v>670</v>
      </c>
      <c r="D373" s="248" t="s">
        <v>265</v>
      </c>
      <c r="E373" s="249" t="s">
        <v>671</v>
      </c>
      <c r="F373" s="250" t="s">
        <v>672</v>
      </c>
      <c r="G373" s="251" t="s">
        <v>268</v>
      </c>
      <c r="H373" s="252">
        <v>1</v>
      </c>
      <c r="I373" s="253"/>
      <c r="J373" s="254">
        <f>ROUND(I373*H373,2)</f>
        <v>0</v>
      </c>
      <c r="K373" s="250" t="s">
        <v>176</v>
      </c>
      <c r="L373" s="255"/>
      <c r="M373" s="256" t="s">
        <v>19</v>
      </c>
      <c r="N373" s="257" t="s">
        <v>40</v>
      </c>
      <c r="O373" s="86"/>
      <c r="P373" s="216">
        <f>O373*H373</f>
        <v>0</v>
      </c>
      <c r="Q373" s="216">
        <v>0.00040000000000000002</v>
      </c>
      <c r="R373" s="216">
        <f>Q373*H373</f>
        <v>0.00040000000000000002</v>
      </c>
      <c r="S373" s="216">
        <v>0</v>
      </c>
      <c r="T373" s="217">
        <f>S373*H373</f>
        <v>0</v>
      </c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R373" s="218" t="s">
        <v>314</v>
      </c>
      <c r="AT373" s="218" t="s">
        <v>265</v>
      </c>
      <c r="AU373" s="218" t="s">
        <v>79</v>
      </c>
      <c r="AY373" s="19" t="s">
        <v>170</v>
      </c>
      <c r="BE373" s="219">
        <f>IF(N373="základní",J373,0)</f>
        <v>0</v>
      </c>
      <c r="BF373" s="219">
        <f>IF(N373="snížená",J373,0)</f>
        <v>0</v>
      </c>
      <c r="BG373" s="219">
        <f>IF(N373="zákl. přenesená",J373,0)</f>
        <v>0</v>
      </c>
      <c r="BH373" s="219">
        <f>IF(N373="sníž. přenesená",J373,0)</f>
        <v>0</v>
      </c>
      <c r="BI373" s="219">
        <f>IF(N373="nulová",J373,0)</f>
        <v>0</v>
      </c>
      <c r="BJ373" s="19" t="s">
        <v>77</v>
      </c>
      <c r="BK373" s="219">
        <f>ROUND(I373*H373,2)</f>
        <v>0</v>
      </c>
      <c r="BL373" s="19" t="s">
        <v>252</v>
      </c>
      <c r="BM373" s="218" t="s">
        <v>673</v>
      </c>
    </row>
    <row r="374" s="2" customFormat="1">
      <c r="A374" s="40"/>
      <c r="B374" s="41"/>
      <c r="C374" s="42"/>
      <c r="D374" s="220" t="s">
        <v>179</v>
      </c>
      <c r="E374" s="42"/>
      <c r="F374" s="221" t="s">
        <v>672</v>
      </c>
      <c r="G374" s="42"/>
      <c r="H374" s="42"/>
      <c r="I374" s="222"/>
      <c r="J374" s="42"/>
      <c r="K374" s="42"/>
      <c r="L374" s="46"/>
      <c r="M374" s="223"/>
      <c r="N374" s="224"/>
      <c r="O374" s="86"/>
      <c r="P374" s="86"/>
      <c r="Q374" s="86"/>
      <c r="R374" s="86"/>
      <c r="S374" s="86"/>
      <c r="T374" s="87"/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T374" s="19" t="s">
        <v>179</v>
      </c>
      <c r="AU374" s="19" t="s">
        <v>79</v>
      </c>
    </row>
    <row r="375" s="2" customFormat="1" ht="24.15" customHeight="1">
      <c r="A375" s="40"/>
      <c r="B375" s="41"/>
      <c r="C375" s="207" t="s">
        <v>674</v>
      </c>
      <c r="D375" s="207" t="s">
        <v>172</v>
      </c>
      <c r="E375" s="208" t="s">
        <v>675</v>
      </c>
      <c r="F375" s="209" t="s">
        <v>676</v>
      </c>
      <c r="G375" s="210" t="s">
        <v>268</v>
      </c>
      <c r="H375" s="211">
        <v>3</v>
      </c>
      <c r="I375" s="212"/>
      <c r="J375" s="213">
        <f>ROUND(I375*H375,2)</f>
        <v>0</v>
      </c>
      <c r="K375" s="209" t="s">
        <v>176</v>
      </c>
      <c r="L375" s="46"/>
      <c r="M375" s="214" t="s">
        <v>19</v>
      </c>
      <c r="N375" s="215" t="s">
        <v>40</v>
      </c>
      <c r="O375" s="86"/>
      <c r="P375" s="216">
        <f>O375*H375</f>
        <v>0</v>
      </c>
      <c r="Q375" s="216">
        <v>0</v>
      </c>
      <c r="R375" s="216">
        <f>Q375*H375</f>
        <v>0</v>
      </c>
      <c r="S375" s="216">
        <v>0</v>
      </c>
      <c r="T375" s="217">
        <f>S375*H375</f>
        <v>0</v>
      </c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R375" s="218" t="s">
        <v>252</v>
      </c>
      <c r="AT375" s="218" t="s">
        <v>172</v>
      </c>
      <c r="AU375" s="218" t="s">
        <v>79</v>
      </c>
      <c r="AY375" s="19" t="s">
        <v>170</v>
      </c>
      <c r="BE375" s="219">
        <f>IF(N375="základní",J375,0)</f>
        <v>0</v>
      </c>
      <c r="BF375" s="219">
        <f>IF(N375="snížená",J375,0)</f>
        <v>0</v>
      </c>
      <c r="BG375" s="219">
        <f>IF(N375="zákl. přenesená",J375,0)</f>
        <v>0</v>
      </c>
      <c r="BH375" s="219">
        <f>IF(N375="sníž. přenesená",J375,0)</f>
        <v>0</v>
      </c>
      <c r="BI375" s="219">
        <f>IF(N375="nulová",J375,0)</f>
        <v>0</v>
      </c>
      <c r="BJ375" s="19" t="s">
        <v>77</v>
      </c>
      <c r="BK375" s="219">
        <f>ROUND(I375*H375,2)</f>
        <v>0</v>
      </c>
      <c r="BL375" s="19" t="s">
        <v>252</v>
      </c>
      <c r="BM375" s="218" t="s">
        <v>677</v>
      </c>
    </row>
    <row r="376" s="2" customFormat="1">
      <c r="A376" s="40"/>
      <c r="B376" s="41"/>
      <c r="C376" s="42"/>
      <c r="D376" s="220" t="s">
        <v>179</v>
      </c>
      <c r="E376" s="42"/>
      <c r="F376" s="221" t="s">
        <v>678</v>
      </c>
      <c r="G376" s="42"/>
      <c r="H376" s="42"/>
      <c r="I376" s="222"/>
      <c r="J376" s="42"/>
      <c r="K376" s="42"/>
      <c r="L376" s="46"/>
      <c r="M376" s="223"/>
      <c r="N376" s="224"/>
      <c r="O376" s="86"/>
      <c r="P376" s="86"/>
      <c r="Q376" s="86"/>
      <c r="R376" s="86"/>
      <c r="S376" s="86"/>
      <c r="T376" s="87"/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T376" s="19" t="s">
        <v>179</v>
      </c>
      <c r="AU376" s="19" t="s">
        <v>79</v>
      </c>
    </row>
    <row r="377" s="2" customFormat="1">
      <c r="A377" s="40"/>
      <c r="B377" s="41"/>
      <c r="C377" s="42"/>
      <c r="D377" s="225" t="s">
        <v>181</v>
      </c>
      <c r="E377" s="42"/>
      <c r="F377" s="226" t="s">
        <v>679</v>
      </c>
      <c r="G377" s="42"/>
      <c r="H377" s="42"/>
      <c r="I377" s="222"/>
      <c r="J377" s="42"/>
      <c r="K377" s="42"/>
      <c r="L377" s="46"/>
      <c r="M377" s="223"/>
      <c r="N377" s="224"/>
      <c r="O377" s="86"/>
      <c r="P377" s="86"/>
      <c r="Q377" s="86"/>
      <c r="R377" s="86"/>
      <c r="S377" s="86"/>
      <c r="T377" s="87"/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T377" s="19" t="s">
        <v>181</v>
      </c>
      <c r="AU377" s="19" t="s">
        <v>79</v>
      </c>
    </row>
    <row r="378" s="2" customFormat="1" ht="24.15" customHeight="1">
      <c r="A378" s="40"/>
      <c r="B378" s="41"/>
      <c r="C378" s="207" t="s">
        <v>680</v>
      </c>
      <c r="D378" s="207" t="s">
        <v>172</v>
      </c>
      <c r="E378" s="208" t="s">
        <v>681</v>
      </c>
      <c r="F378" s="209" t="s">
        <v>682</v>
      </c>
      <c r="G378" s="210" t="s">
        <v>268</v>
      </c>
      <c r="H378" s="211">
        <v>16</v>
      </c>
      <c r="I378" s="212"/>
      <c r="J378" s="213">
        <f>ROUND(I378*H378,2)</f>
        <v>0</v>
      </c>
      <c r="K378" s="209" t="s">
        <v>176</v>
      </c>
      <c r="L378" s="46"/>
      <c r="M378" s="214" t="s">
        <v>19</v>
      </c>
      <c r="N378" s="215" t="s">
        <v>40</v>
      </c>
      <c r="O378" s="86"/>
      <c r="P378" s="216">
        <f>O378*H378</f>
        <v>0</v>
      </c>
      <c r="Q378" s="216">
        <v>0</v>
      </c>
      <c r="R378" s="216">
        <f>Q378*H378</f>
        <v>0</v>
      </c>
      <c r="S378" s="216">
        <v>0</v>
      </c>
      <c r="T378" s="217">
        <f>S378*H378</f>
        <v>0</v>
      </c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R378" s="218" t="s">
        <v>252</v>
      </c>
      <c r="AT378" s="218" t="s">
        <v>172</v>
      </c>
      <c r="AU378" s="218" t="s">
        <v>79</v>
      </c>
      <c r="AY378" s="19" t="s">
        <v>170</v>
      </c>
      <c r="BE378" s="219">
        <f>IF(N378="základní",J378,0)</f>
        <v>0</v>
      </c>
      <c r="BF378" s="219">
        <f>IF(N378="snížená",J378,0)</f>
        <v>0</v>
      </c>
      <c r="BG378" s="219">
        <f>IF(N378="zákl. přenesená",J378,0)</f>
        <v>0</v>
      </c>
      <c r="BH378" s="219">
        <f>IF(N378="sníž. přenesená",J378,0)</f>
        <v>0</v>
      </c>
      <c r="BI378" s="219">
        <f>IF(N378="nulová",J378,0)</f>
        <v>0</v>
      </c>
      <c r="BJ378" s="19" t="s">
        <v>77</v>
      </c>
      <c r="BK378" s="219">
        <f>ROUND(I378*H378,2)</f>
        <v>0</v>
      </c>
      <c r="BL378" s="19" t="s">
        <v>252</v>
      </c>
      <c r="BM378" s="218" t="s">
        <v>683</v>
      </c>
    </row>
    <row r="379" s="2" customFormat="1">
      <c r="A379" s="40"/>
      <c r="B379" s="41"/>
      <c r="C379" s="42"/>
      <c r="D379" s="220" t="s">
        <v>179</v>
      </c>
      <c r="E379" s="42"/>
      <c r="F379" s="221" t="s">
        <v>684</v>
      </c>
      <c r="G379" s="42"/>
      <c r="H379" s="42"/>
      <c r="I379" s="222"/>
      <c r="J379" s="42"/>
      <c r="K379" s="42"/>
      <c r="L379" s="46"/>
      <c r="M379" s="223"/>
      <c r="N379" s="224"/>
      <c r="O379" s="86"/>
      <c r="P379" s="86"/>
      <c r="Q379" s="86"/>
      <c r="R379" s="86"/>
      <c r="S379" s="86"/>
      <c r="T379" s="87"/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T379" s="19" t="s">
        <v>179</v>
      </c>
      <c r="AU379" s="19" t="s">
        <v>79</v>
      </c>
    </row>
    <row r="380" s="2" customFormat="1">
      <c r="A380" s="40"/>
      <c r="B380" s="41"/>
      <c r="C380" s="42"/>
      <c r="D380" s="225" t="s">
        <v>181</v>
      </c>
      <c r="E380" s="42"/>
      <c r="F380" s="226" t="s">
        <v>685</v>
      </c>
      <c r="G380" s="42"/>
      <c r="H380" s="42"/>
      <c r="I380" s="222"/>
      <c r="J380" s="42"/>
      <c r="K380" s="42"/>
      <c r="L380" s="46"/>
      <c r="M380" s="223"/>
      <c r="N380" s="224"/>
      <c r="O380" s="86"/>
      <c r="P380" s="86"/>
      <c r="Q380" s="86"/>
      <c r="R380" s="86"/>
      <c r="S380" s="86"/>
      <c r="T380" s="87"/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T380" s="19" t="s">
        <v>181</v>
      </c>
      <c r="AU380" s="19" t="s">
        <v>79</v>
      </c>
    </row>
    <row r="381" s="2" customFormat="1" ht="16.5" customHeight="1">
      <c r="A381" s="40"/>
      <c r="B381" s="41"/>
      <c r="C381" s="248" t="s">
        <v>686</v>
      </c>
      <c r="D381" s="248" t="s">
        <v>265</v>
      </c>
      <c r="E381" s="249" t="s">
        <v>687</v>
      </c>
      <c r="F381" s="250" t="s">
        <v>688</v>
      </c>
      <c r="G381" s="251" t="s">
        <v>268</v>
      </c>
      <c r="H381" s="252">
        <v>16</v>
      </c>
      <c r="I381" s="253"/>
      <c r="J381" s="254">
        <f>ROUND(I381*H381,2)</f>
        <v>0</v>
      </c>
      <c r="K381" s="250" t="s">
        <v>176</v>
      </c>
      <c r="L381" s="255"/>
      <c r="M381" s="256" t="s">
        <v>19</v>
      </c>
      <c r="N381" s="257" t="s">
        <v>40</v>
      </c>
      <c r="O381" s="86"/>
      <c r="P381" s="216">
        <f>O381*H381</f>
        <v>0</v>
      </c>
      <c r="Q381" s="216">
        <v>0.00080000000000000004</v>
      </c>
      <c r="R381" s="216">
        <f>Q381*H381</f>
        <v>0.012800000000000001</v>
      </c>
      <c r="S381" s="216">
        <v>0</v>
      </c>
      <c r="T381" s="217">
        <f>S381*H381</f>
        <v>0</v>
      </c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R381" s="218" t="s">
        <v>314</v>
      </c>
      <c r="AT381" s="218" t="s">
        <v>265</v>
      </c>
      <c r="AU381" s="218" t="s">
        <v>79</v>
      </c>
      <c r="AY381" s="19" t="s">
        <v>170</v>
      </c>
      <c r="BE381" s="219">
        <f>IF(N381="základní",J381,0)</f>
        <v>0</v>
      </c>
      <c r="BF381" s="219">
        <f>IF(N381="snížená",J381,0)</f>
        <v>0</v>
      </c>
      <c r="BG381" s="219">
        <f>IF(N381="zákl. přenesená",J381,0)</f>
        <v>0</v>
      </c>
      <c r="BH381" s="219">
        <f>IF(N381="sníž. přenesená",J381,0)</f>
        <v>0</v>
      </c>
      <c r="BI381" s="219">
        <f>IF(N381="nulová",J381,0)</f>
        <v>0</v>
      </c>
      <c r="BJ381" s="19" t="s">
        <v>77</v>
      </c>
      <c r="BK381" s="219">
        <f>ROUND(I381*H381,2)</f>
        <v>0</v>
      </c>
      <c r="BL381" s="19" t="s">
        <v>252</v>
      </c>
      <c r="BM381" s="218" t="s">
        <v>689</v>
      </c>
    </row>
    <row r="382" s="2" customFormat="1">
      <c r="A382" s="40"/>
      <c r="B382" s="41"/>
      <c r="C382" s="42"/>
      <c r="D382" s="220" t="s">
        <v>179</v>
      </c>
      <c r="E382" s="42"/>
      <c r="F382" s="221" t="s">
        <v>688</v>
      </c>
      <c r="G382" s="42"/>
      <c r="H382" s="42"/>
      <c r="I382" s="222"/>
      <c r="J382" s="42"/>
      <c r="K382" s="42"/>
      <c r="L382" s="46"/>
      <c r="M382" s="223"/>
      <c r="N382" s="224"/>
      <c r="O382" s="86"/>
      <c r="P382" s="86"/>
      <c r="Q382" s="86"/>
      <c r="R382" s="86"/>
      <c r="S382" s="86"/>
      <c r="T382" s="87"/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T382" s="19" t="s">
        <v>179</v>
      </c>
      <c r="AU382" s="19" t="s">
        <v>79</v>
      </c>
    </row>
    <row r="383" s="12" customFormat="1" ht="22.8" customHeight="1">
      <c r="A383" s="12"/>
      <c r="B383" s="191"/>
      <c r="C383" s="192"/>
      <c r="D383" s="193" t="s">
        <v>68</v>
      </c>
      <c r="E383" s="205" t="s">
        <v>690</v>
      </c>
      <c r="F383" s="205" t="s">
        <v>691</v>
      </c>
      <c r="G383" s="192"/>
      <c r="H383" s="192"/>
      <c r="I383" s="195"/>
      <c r="J383" s="206">
        <f>BK383</f>
        <v>0</v>
      </c>
      <c r="K383" s="192"/>
      <c r="L383" s="197"/>
      <c r="M383" s="198"/>
      <c r="N383" s="199"/>
      <c r="O383" s="199"/>
      <c r="P383" s="200">
        <f>SUM(P384:P396)</f>
        <v>0</v>
      </c>
      <c r="Q383" s="199"/>
      <c r="R383" s="200">
        <f>SUM(R384:R396)</f>
        <v>0.010000000000000002</v>
      </c>
      <c r="S383" s="199"/>
      <c r="T383" s="201">
        <f>SUM(T384:T396)</f>
        <v>0</v>
      </c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R383" s="202" t="s">
        <v>79</v>
      </c>
      <c r="AT383" s="203" t="s">
        <v>68</v>
      </c>
      <c r="AU383" s="203" t="s">
        <v>77</v>
      </c>
      <c r="AY383" s="202" t="s">
        <v>170</v>
      </c>
      <c r="BK383" s="204">
        <f>SUM(BK384:BK396)</f>
        <v>0</v>
      </c>
    </row>
    <row r="384" s="2" customFormat="1" ht="24.15" customHeight="1">
      <c r="A384" s="40"/>
      <c r="B384" s="41"/>
      <c r="C384" s="207" t="s">
        <v>692</v>
      </c>
      <c r="D384" s="207" t="s">
        <v>172</v>
      </c>
      <c r="E384" s="208" t="s">
        <v>693</v>
      </c>
      <c r="F384" s="209" t="s">
        <v>694</v>
      </c>
      <c r="G384" s="210" t="s">
        <v>268</v>
      </c>
      <c r="H384" s="211">
        <v>4</v>
      </c>
      <c r="I384" s="212"/>
      <c r="J384" s="213">
        <f>ROUND(I384*H384,2)</f>
        <v>0</v>
      </c>
      <c r="K384" s="209" t="s">
        <v>176</v>
      </c>
      <c r="L384" s="46"/>
      <c r="M384" s="214" t="s">
        <v>19</v>
      </c>
      <c r="N384" s="215" t="s">
        <v>40</v>
      </c>
      <c r="O384" s="86"/>
      <c r="P384" s="216">
        <f>O384*H384</f>
        <v>0</v>
      </c>
      <c r="Q384" s="216">
        <v>0</v>
      </c>
      <c r="R384" s="216">
        <f>Q384*H384</f>
        <v>0</v>
      </c>
      <c r="S384" s="216">
        <v>0</v>
      </c>
      <c r="T384" s="217">
        <f>S384*H384</f>
        <v>0</v>
      </c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R384" s="218" t="s">
        <v>252</v>
      </c>
      <c r="AT384" s="218" t="s">
        <v>172</v>
      </c>
      <c r="AU384" s="218" t="s">
        <v>79</v>
      </c>
      <c r="AY384" s="19" t="s">
        <v>170</v>
      </c>
      <c r="BE384" s="219">
        <f>IF(N384="základní",J384,0)</f>
        <v>0</v>
      </c>
      <c r="BF384" s="219">
        <f>IF(N384="snížená",J384,0)</f>
        <v>0</v>
      </c>
      <c r="BG384" s="219">
        <f>IF(N384="zákl. přenesená",J384,0)</f>
        <v>0</v>
      </c>
      <c r="BH384" s="219">
        <f>IF(N384="sníž. přenesená",J384,0)</f>
        <v>0</v>
      </c>
      <c r="BI384" s="219">
        <f>IF(N384="nulová",J384,0)</f>
        <v>0</v>
      </c>
      <c r="BJ384" s="19" t="s">
        <v>77</v>
      </c>
      <c r="BK384" s="219">
        <f>ROUND(I384*H384,2)</f>
        <v>0</v>
      </c>
      <c r="BL384" s="19" t="s">
        <v>252</v>
      </c>
      <c r="BM384" s="218" t="s">
        <v>695</v>
      </c>
    </row>
    <row r="385" s="2" customFormat="1">
      <c r="A385" s="40"/>
      <c r="B385" s="41"/>
      <c r="C385" s="42"/>
      <c r="D385" s="220" t="s">
        <v>179</v>
      </c>
      <c r="E385" s="42"/>
      <c r="F385" s="221" t="s">
        <v>696</v>
      </c>
      <c r="G385" s="42"/>
      <c r="H385" s="42"/>
      <c r="I385" s="222"/>
      <c r="J385" s="42"/>
      <c r="K385" s="42"/>
      <c r="L385" s="46"/>
      <c r="M385" s="223"/>
      <c r="N385" s="224"/>
      <c r="O385" s="86"/>
      <c r="P385" s="86"/>
      <c r="Q385" s="86"/>
      <c r="R385" s="86"/>
      <c r="S385" s="86"/>
      <c r="T385" s="87"/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T385" s="19" t="s">
        <v>179</v>
      </c>
      <c r="AU385" s="19" t="s">
        <v>79</v>
      </c>
    </row>
    <row r="386" s="2" customFormat="1">
      <c r="A386" s="40"/>
      <c r="B386" s="41"/>
      <c r="C386" s="42"/>
      <c r="D386" s="225" t="s">
        <v>181</v>
      </c>
      <c r="E386" s="42"/>
      <c r="F386" s="226" t="s">
        <v>697</v>
      </c>
      <c r="G386" s="42"/>
      <c r="H386" s="42"/>
      <c r="I386" s="222"/>
      <c r="J386" s="42"/>
      <c r="K386" s="42"/>
      <c r="L386" s="46"/>
      <c r="M386" s="223"/>
      <c r="N386" s="224"/>
      <c r="O386" s="86"/>
      <c r="P386" s="86"/>
      <c r="Q386" s="86"/>
      <c r="R386" s="86"/>
      <c r="S386" s="86"/>
      <c r="T386" s="87"/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T386" s="19" t="s">
        <v>181</v>
      </c>
      <c r="AU386" s="19" t="s">
        <v>79</v>
      </c>
    </row>
    <row r="387" s="2" customFormat="1" ht="24.15" customHeight="1">
      <c r="A387" s="40"/>
      <c r="B387" s="41"/>
      <c r="C387" s="248" t="s">
        <v>698</v>
      </c>
      <c r="D387" s="248" t="s">
        <v>265</v>
      </c>
      <c r="E387" s="249" t="s">
        <v>699</v>
      </c>
      <c r="F387" s="250" t="s">
        <v>700</v>
      </c>
      <c r="G387" s="251" t="s">
        <v>268</v>
      </c>
      <c r="H387" s="252">
        <v>4</v>
      </c>
      <c r="I387" s="253"/>
      <c r="J387" s="254">
        <f>ROUND(I387*H387,2)</f>
        <v>0</v>
      </c>
      <c r="K387" s="250" t="s">
        <v>176</v>
      </c>
      <c r="L387" s="255"/>
      <c r="M387" s="256" t="s">
        <v>19</v>
      </c>
      <c r="N387" s="257" t="s">
        <v>40</v>
      </c>
      <c r="O387" s="86"/>
      <c r="P387" s="216">
        <f>O387*H387</f>
        <v>0</v>
      </c>
      <c r="Q387" s="216">
        <v>0.00040000000000000002</v>
      </c>
      <c r="R387" s="216">
        <f>Q387*H387</f>
        <v>0.0016000000000000001</v>
      </c>
      <c r="S387" s="216">
        <v>0</v>
      </c>
      <c r="T387" s="217">
        <f>S387*H387</f>
        <v>0</v>
      </c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R387" s="218" t="s">
        <v>314</v>
      </c>
      <c r="AT387" s="218" t="s">
        <v>265</v>
      </c>
      <c r="AU387" s="218" t="s">
        <v>79</v>
      </c>
      <c r="AY387" s="19" t="s">
        <v>170</v>
      </c>
      <c r="BE387" s="219">
        <f>IF(N387="základní",J387,0)</f>
        <v>0</v>
      </c>
      <c r="BF387" s="219">
        <f>IF(N387="snížená",J387,0)</f>
        <v>0</v>
      </c>
      <c r="BG387" s="219">
        <f>IF(N387="zákl. přenesená",J387,0)</f>
        <v>0</v>
      </c>
      <c r="BH387" s="219">
        <f>IF(N387="sníž. přenesená",J387,0)</f>
        <v>0</v>
      </c>
      <c r="BI387" s="219">
        <f>IF(N387="nulová",J387,0)</f>
        <v>0</v>
      </c>
      <c r="BJ387" s="19" t="s">
        <v>77</v>
      </c>
      <c r="BK387" s="219">
        <f>ROUND(I387*H387,2)</f>
        <v>0</v>
      </c>
      <c r="BL387" s="19" t="s">
        <v>252</v>
      </c>
      <c r="BM387" s="218" t="s">
        <v>701</v>
      </c>
    </row>
    <row r="388" s="2" customFormat="1">
      <c r="A388" s="40"/>
      <c r="B388" s="41"/>
      <c r="C388" s="42"/>
      <c r="D388" s="220" t="s">
        <v>179</v>
      </c>
      <c r="E388" s="42"/>
      <c r="F388" s="221" t="s">
        <v>700</v>
      </c>
      <c r="G388" s="42"/>
      <c r="H388" s="42"/>
      <c r="I388" s="222"/>
      <c r="J388" s="42"/>
      <c r="K388" s="42"/>
      <c r="L388" s="46"/>
      <c r="M388" s="223"/>
      <c r="N388" s="224"/>
      <c r="O388" s="86"/>
      <c r="P388" s="86"/>
      <c r="Q388" s="86"/>
      <c r="R388" s="86"/>
      <c r="S388" s="86"/>
      <c r="T388" s="87"/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T388" s="19" t="s">
        <v>179</v>
      </c>
      <c r="AU388" s="19" t="s">
        <v>79</v>
      </c>
    </row>
    <row r="389" s="2" customFormat="1">
      <c r="A389" s="40"/>
      <c r="B389" s="41"/>
      <c r="C389" s="42"/>
      <c r="D389" s="220" t="s">
        <v>365</v>
      </c>
      <c r="E389" s="42"/>
      <c r="F389" s="258" t="s">
        <v>702</v>
      </c>
      <c r="G389" s="42"/>
      <c r="H389" s="42"/>
      <c r="I389" s="222"/>
      <c r="J389" s="42"/>
      <c r="K389" s="42"/>
      <c r="L389" s="46"/>
      <c r="M389" s="223"/>
      <c r="N389" s="224"/>
      <c r="O389" s="86"/>
      <c r="P389" s="86"/>
      <c r="Q389" s="86"/>
      <c r="R389" s="86"/>
      <c r="S389" s="86"/>
      <c r="T389" s="87"/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T389" s="19" t="s">
        <v>365</v>
      </c>
      <c r="AU389" s="19" t="s">
        <v>79</v>
      </c>
    </row>
    <row r="390" s="2" customFormat="1" ht="24.15" customHeight="1">
      <c r="A390" s="40"/>
      <c r="B390" s="41"/>
      <c r="C390" s="207" t="s">
        <v>703</v>
      </c>
      <c r="D390" s="207" t="s">
        <v>172</v>
      </c>
      <c r="E390" s="208" t="s">
        <v>704</v>
      </c>
      <c r="F390" s="209" t="s">
        <v>705</v>
      </c>
      <c r="G390" s="210" t="s">
        <v>268</v>
      </c>
      <c r="H390" s="211">
        <v>4</v>
      </c>
      <c r="I390" s="212"/>
      <c r="J390" s="213">
        <f>ROUND(I390*H390,2)</f>
        <v>0</v>
      </c>
      <c r="K390" s="209" t="s">
        <v>176</v>
      </c>
      <c r="L390" s="46"/>
      <c r="M390" s="214" t="s">
        <v>19</v>
      </c>
      <c r="N390" s="215" t="s">
        <v>40</v>
      </c>
      <c r="O390" s="86"/>
      <c r="P390" s="216">
        <f>O390*H390</f>
        <v>0</v>
      </c>
      <c r="Q390" s="216">
        <v>0</v>
      </c>
      <c r="R390" s="216">
        <f>Q390*H390</f>
        <v>0</v>
      </c>
      <c r="S390" s="216">
        <v>0</v>
      </c>
      <c r="T390" s="217">
        <f>S390*H390</f>
        <v>0</v>
      </c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R390" s="218" t="s">
        <v>252</v>
      </c>
      <c r="AT390" s="218" t="s">
        <v>172</v>
      </c>
      <c r="AU390" s="218" t="s">
        <v>79</v>
      </c>
      <c r="AY390" s="19" t="s">
        <v>170</v>
      </c>
      <c r="BE390" s="219">
        <f>IF(N390="základní",J390,0)</f>
        <v>0</v>
      </c>
      <c r="BF390" s="219">
        <f>IF(N390="snížená",J390,0)</f>
        <v>0</v>
      </c>
      <c r="BG390" s="219">
        <f>IF(N390="zákl. přenesená",J390,0)</f>
        <v>0</v>
      </c>
      <c r="BH390" s="219">
        <f>IF(N390="sníž. přenesená",J390,0)</f>
        <v>0</v>
      </c>
      <c r="BI390" s="219">
        <f>IF(N390="nulová",J390,0)</f>
        <v>0</v>
      </c>
      <c r="BJ390" s="19" t="s">
        <v>77</v>
      </c>
      <c r="BK390" s="219">
        <f>ROUND(I390*H390,2)</f>
        <v>0</v>
      </c>
      <c r="BL390" s="19" t="s">
        <v>252</v>
      </c>
      <c r="BM390" s="218" t="s">
        <v>706</v>
      </c>
    </row>
    <row r="391" s="2" customFormat="1">
      <c r="A391" s="40"/>
      <c r="B391" s="41"/>
      <c r="C391" s="42"/>
      <c r="D391" s="220" t="s">
        <v>179</v>
      </c>
      <c r="E391" s="42"/>
      <c r="F391" s="221" t="s">
        <v>707</v>
      </c>
      <c r="G391" s="42"/>
      <c r="H391" s="42"/>
      <c r="I391" s="222"/>
      <c r="J391" s="42"/>
      <c r="K391" s="42"/>
      <c r="L391" s="46"/>
      <c r="M391" s="223"/>
      <c r="N391" s="224"/>
      <c r="O391" s="86"/>
      <c r="P391" s="86"/>
      <c r="Q391" s="86"/>
      <c r="R391" s="86"/>
      <c r="S391" s="86"/>
      <c r="T391" s="87"/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T391" s="19" t="s">
        <v>179</v>
      </c>
      <c r="AU391" s="19" t="s">
        <v>79</v>
      </c>
    </row>
    <row r="392" s="2" customFormat="1">
      <c r="A392" s="40"/>
      <c r="B392" s="41"/>
      <c r="C392" s="42"/>
      <c r="D392" s="225" t="s">
        <v>181</v>
      </c>
      <c r="E392" s="42"/>
      <c r="F392" s="226" t="s">
        <v>708</v>
      </c>
      <c r="G392" s="42"/>
      <c r="H392" s="42"/>
      <c r="I392" s="222"/>
      <c r="J392" s="42"/>
      <c r="K392" s="42"/>
      <c r="L392" s="46"/>
      <c r="M392" s="223"/>
      <c r="N392" s="224"/>
      <c r="O392" s="86"/>
      <c r="P392" s="86"/>
      <c r="Q392" s="86"/>
      <c r="R392" s="86"/>
      <c r="S392" s="86"/>
      <c r="T392" s="87"/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T392" s="19" t="s">
        <v>181</v>
      </c>
      <c r="AU392" s="19" t="s">
        <v>79</v>
      </c>
    </row>
    <row r="393" s="2" customFormat="1">
      <c r="A393" s="40"/>
      <c r="B393" s="41"/>
      <c r="C393" s="42"/>
      <c r="D393" s="220" t="s">
        <v>365</v>
      </c>
      <c r="E393" s="42"/>
      <c r="F393" s="258" t="s">
        <v>709</v>
      </c>
      <c r="G393" s="42"/>
      <c r="H393" s="42"/>
      <c r="I393" s="222"/>
      <c r="J393" s="42"/>
      <c r="K393" s="42"/>
      <c r="L393" s="46"/>
      <c r="M393" s="223"/>
      <c r="N393" s="224"/>
      <c r="O393" s="86"/>
      <c r="P393" s="86"/>
      <c r="Q393" s="86"/>
      <c r="R393" s="86"/>
      <c r="S393" s="86"/>
      <c r="T393" s="87"/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T393" s="19" t="s">
        <v>365</v>
      </c>
      <c r="AU393" s="19" t="s">
        <v>79</v>
      </c>
    </row>
    <row r="394" s="2" customFormat="1" ht="37.8" customHeight="1">
      <c r="A394" s="40"/>
      <c r="B394" s="41"/>
      <c r="C394" s="207" t="s">
        <v>710</v>
      </c>
      <c r="D394" s="207" t="s">
        <v>172</v>
      </c>
      <c r="E394" s="208" t="s">
        <v>711</v>
      </c>
      <c r="F394" s="209" t="s">
        <v>712</v>
      </c>
      <c r="G394" s="210" t="s">
        <v>260</v>
      </c>
      <c r="H394" s="211">
        <v>5</v>
      </c>
      <c r="I394" s="212"/>
      <c r="J394" s="213">
        <f>ROUND(I394*H394,2)</f>
        <v>0</v>
      </c>
      <c r="K394" s="209" t="s">
        <v>176</v>
      </c>
      <c r="L394" s="46"/>
      <c r="M394" s="214" t="s">
        <v>19</v>
      </c>
      <c r="N394" s="215" t="s">
        <v>40</v>
      </c>
      <c r="O394" s="86"/>
      <c r="P394" s="216">
        <f>O394*H394</f>
        <v>0</v>
      </c>
      <c r="Q394" s="216">
        <v>0.0016800000000000001</v>
      </c>
      <c r="R394" s="216">
        <f>Q394*H394</f>
        <v>0.0084000000000000012</v>
      </c>
      <c r="S394" s="216">
        <v>0</v>
      </c>
      <c r="T394" s="217">
        <f>S394*H394</f>
        <v>0</v>
      </c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R394" s="218" t="s">
        <v>252</v>
      </c>
      <c r="AT394" s="218" t="s">
        <v>172</v>
      </c>
      <c r="AU394" s="218" t="s">
        <v>79</v>
      </c>
      <c r="AY394" s="19" t="s">
        <v>170</v>
      </c>
      <c r="BE394" s="219">
        <f>IF(N394="základní",J394,0)</f>
        <v>0</v>
      </c>
      <c r="BF394" s="219">
        <f>IF(N394="snížená",J394,0)</f>
        <v>0</v>
      </c>
      <c r="BG394" s="219">
        <f>IF(N394="zákl. přenesená",J394,0)</f>
        <v>0</v>
      </c>
      <c r="BH394" s="219">
        <f>IF(N394="sníž. přenesená",J394,0)</f>
        <v>0</v>
      </c>
      <c r="BI394" s="219">
        <f>IF(N394="nulová",J394,0)</f>
        <v>0</v>
      </c>
      <c r="BJ394" s="19" t="s">
        <v>77</v>
      </c>
      <c r="BK394" s="219">
        <f>ROUND(I394*H394,2)</f>
        <v>0</v>
      </c>
      <c r="BL394" s="19" t="s">
        <v>252</v>
      </c>
      <c r="BM394" s="218" t="s">
        <v>713</v>
      </c>
    </row>
    <row r="395" s="2" customFormat="1">
      <c r="A395" s="40"/>
      <c r="B395" s="41"/>
      <c r="C395" s="42"/>
      <c r="D395" s="220" t="s">
        <v>179</v>
      </c>
      <c r="E395" s="42"/>
      <c r="F395" s="221" t="s">
        <v>714</v>
      </c>
      <c r="G395" s="42"/>
      <c r="H395" s="42"/>
      <c r="I395" s="222"/>
      <c r="J395" s="42"/>
      <c r="K395" s="42"/>
      <c r="L395" s="46"/>
      <c r="M395" s="223"/>
      <c r="N395" s="224"/>
      <c r="O395" s="86"/>
      <c r="P395" s="86"/>
      <c r="Q395" s="86"/>
      <c r="R395" s="86"/>
      <c r="S395" s="86"/>
      <c r="T395" s="87"/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T395" s="19" t="s">
        <v>179</v>
      </c>
      <c r="AU395" s="19" t="s">
        <v>79</v>
      </c>
    </row>
    <row r="396" s="2" customFormat="1">
      <c r="A396" s="40"/>
      <c r="B396" s="41"/>
      <c r="C396" s="42"/>
      <c r="D396" s="225" t="s">
        <v>181</v>
      </c>
      <c r="E396" s="42"/>
      <c r="F396" s="226" t="s">
        <v>715</v>
      </c>
      <c r="G396" s="42"/>
      <c r="H396" s="42"/>
      <c r="I396" s="222"/>
      <c r="J396" s="42"/>
      <c r="K396" s="42"/>
      <c r="L396" s="46"/>
      <c r="M396" s="223"/>
      <c r="N396" s="224"/>
      <c r="O396" s="86"/>
      <c r="P396" s="86"/>
      <c r="Q396" s="86"/>
      <c r="R396" s="86"/>
      <c r="S396" s="86"/>
      <c r="T396" s="87"/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T396" s="19" t="s">
        <v>181</v>
      </c>
      <c r="AU396" s="19" t="s">
        <v>79</v>
      </c>
    </row>
    <row r="397" s="12" customFormat="1" ht="22.8" customHeight="1">
      <c r="A397" s="12"/>
      <c r="B397" s="191"/>
      <c r="C397" s="192"/>
      <c r="D397" s="193" t="s">
        <v>68</v>
      </c>
      <c r="E397" s="205" t="s">
        <v>716</v>
      </c>
      <c r="F397" s="205" t="s">
        <v>717</v>
      </c>
      <c r="G397" s="192"/>
      <c r="H397" s="192"/>
      <c r="I397" s="195"/>
      <c r="J397" s="206">
        <f>BK397</f>
        <v>0</v>
      </c>
      <c r="K397" s="192"/>
      <c r="L397" s="197"/>
      <c r="M397" s="198"/>
      <c r="N397" s="199"/>
      <c r="O397" s="199"/>
      <c r="P397" s="200">
        <f>SUM(P398:P415)</f>
        <v>0</v>
      </c>
      <c r="Q397" s="199"/>
      <c r="R397" s="200">
        <f>SUM(R398:R415)</f>
        <v>2.0679990799999999</v>
      </c>
      <c r="S397" s="199"/>
      <c r="T397" s="201">
        <f>SUM(T398:T415)</f>
        <v>0</v>
      </c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R397" s="202" t="s">
        <v>79</v>
      </c>
      <c r="AT397" s="203" t="s">
        <v>68</v>
      </c>
      <c r="AU397" s="203" t="s">
        <v>77</v>
      </c>
      <c r="AY397" s="202" t="s">
        <v>170</v>
      </c>
      <c r="BK397" s="204">
        <f>SUM(BK398:BK415)</f>
        <v>0</v>
      </c>
    </row>
    <row r="398" s="2" customFormat="1" ht="33" customHeight="1">
      <c r="A398" s="40"/>
      <c r="B398" s="41"/>
      <c r="C398" s="207" t="s">
        <v>718</v>
      </c>
      <c r="D398" s="207" t="s">
        <v>172</v>
      </c>
      <c r="E398" s="208" t="s">
        <v>719</v>
      </c>
      <c r="F398" s="209" t="s">
        <v>720</v>
      </c>
      <c r="G398" s="210" t="s">
        <v>203</v>
      </c>
      <c r="H398" s="211">
        <v>35.351999999999997</v>
      </c>
      <c r="I398" s="212"/>
      <c r="J398" s="213">
        <f>ROUND(I398*H398,2)</f>
        <v>0</v>
      </c>
      <c r="K398" s="209" t="s">
        <v>19</v>
      </c>
      <c r="L398" s="46"/>
      <c r="M398" s="214" t="s">
        <v>19</v>
      </c>
      <c r="N398" s="215" t="s">
        <v>40</v>
      </c>
      <c r="O398" s="86"/>
      <c r="P398" s="216">
        <f>O398*H398</f>
        <v>0</v>
      </c>
      <c r="Q398" s="216">
        <v>0.026190000000000001</v>
      </c>
      <c r="R398" s="216">
        <f>Q398*H398</f>
        <v>0.92586888000000001</v>
      </c>
      <c r="S398" s="216">
        <v>0</v>
      </c>
      <c r="T398" s="217">
        <f>S398*H398</f>
        <v>0</v>
      </c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R398" s="218" t="s">
        <v>252</v>
      </c>
      <c r="AT398" s="218" t="s">
        <v>172</v>
      </c>
      <c r="AU398" s="218" t="s">
        <v>79</v>
      </c>
      <c r="AY398" s="19" t="s">
        <v>170</v>
      </c>
      <c r="BE398" s="219">
        <f>IF(N398="základní",J398,0)</f>
        <v>0</v>
      </c>
      <c r="BF398" s="219">
        <f>IF(N398="snížená",J398,0)</f>
        <v>0</v>
      </c>
      <c r="BG398" s="219">
        <f>IF(N398="zákl. přenesená",J398,0)</f>
        <v>0</v>
      </c>
      <c r="BH398" s="219">
        <f>IF(N398="sníž. přenesená",J398,0)</f>
        <v>0</v>
      </c>
      <c r="BI398" s="219">
        <f>IF(N398="nulová",J398,0)</f>
        <v>0</v>
      </c>
      <c r="BJ398" s="19" t="s">
        <v>77</v>
      </c>
      <c r="BK398" s="219">
        <f>ROUND(I398*H398,2)</f>
        <v>0</v>
      </c>
      <c r="BL398" s="19" t="s">
        <v>252</v>
      </c>
      <c r="BM398" s="218" t="s">
        <v>721</v>
      </c>
    </row>
    <row r="399" s="2" customFormat="1">
      <c r="A399" s="40"/>
      <c r="B399" s="41"/>
      <c r="C399" s="42"/>
      <c r="D399" s="220" t="s">
        <v>179</v>
      </c>
      <c r="E399" s="42"/>
      <c r="F399" s="221" t="s">
        <v>720</v>
      </c>
      <c r="G399" s="42"/>
      <c r="H399" s="42"/>
      <c r="I399" s="222"/>
      <c r="J399" s="42"/>
      <c r="K399" s="42"/>
      <c r="L399" s="46"/>
      <c r="M399" s="223"/>
      <c r="N399" s="224"/>
      <c r="O399" s="86"/>
      <c r="P399" s="86"/>
      <c r="Q399" s="86"/>
      <c r="R399" s="86"/>
      <c r="S399" s="86"/>
      <c r="T399" s="87"/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40"/>
      <c r="AT399" s="19" t="s">
        <v>179</v>
      </c>
      <c r="AU399" s="19" t="s">
        <v>79</v>
      </c>
    </row>
    <row r="400" s="13" customFormat="1">
      <c r="A400" s="13"/>
      <c r="B400" s="227"/>
      <c r="C400" s="228"/>
      <c r="D400" s="220" t="s">
        <v>189</v>
      </c>
      <c r="E400" s="229" t="s">
        <v>19</v>
      </c>
      <c r="F400" s="230" t="s">
        <v>190</v>
      </c>
      <c r="G400" s="228"/>
      <c r="H400" s="229" t="s">
        <v>19</v>
      </c>
      <c r="I400" s="231"/>
      <c r="J400" s="228"/>
      <c r="K400" s="228"/>
      <c r="L400" s="232"/>
      <c r="M400" s="233"/>
      <c r="N400" s="234"/>
      <c r="O400" s="234"/>
      <c r="P400" s="234"/>
      <c r="Q400" s="234"/>
      <c r="R400" s="234"/>
      <c r="S400" s="234"/>
      <c r="T400" s="235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36" t="s">
        <v>189</v>
      </c>
      <c r="AU400" s="236" t="s">
        <v>79</v>
      </c>
      <c r="AV400" s="13" t="s">
        <v>77</v>
      </c>
      <c r="AW400" s="13" t="s">
        <v>31</v>
      </c>
      <c r="AX400" s="13" t="s">
        <v>69</v>
      </c>
      <c r="AY400" s="236" t="s">
        <v>170</v>
      </c>
    </row>
    <row r="401" s="13" customFormat="1">
      <c r="A401" s="13"/>
      <c r="B401" s="227"/>
      <c r="C401" s="228"/>
      <c r="D401" s="220" t="s">
        <v>189</v>
      </c>
      <c r="E401" s="229" t="s">
        <v>19</v>
      </c>
      <c r="F401" s="230" t="s">
        <v>722</v>
      </c>
      <c r="G401" s="228"/>
      <c r="H401" s="229" t="s">
        <v>19</v>
      </c>
      <c r="I401" s="231"/>
      <c r="J401" s="228"/>
      <c r="K401" s="228"/>
      <c r="L401" s="232"/>
      <c r="M401" s="233"/>
      <c r="N401" s="234"/>
      <c r="O401" s="234"/>
      <c r="P401" s="234"/>
      <c r="Q401" s="234"/>
      <c r="R401" s="234"/>
      <c r="S401" s="234"/>
      <c r="T401" s="235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36" t="s">
        <v>189</v>
      </c>
      <c r="AU401" s="236" t="s">
        <v>79</v>
      </c>
      <c r="AV401" s="13" t="s">
        <v>77</v>
      </c>
      <c r="AW401" s="13" t="s">
        <v>31</v>
      </c>
      <c r="AX401" s="13" t="s">
        <v>69</v>
      </c>
      <c r="AY401" s="236" t="s">
        <v>170</v>
      </c>
    </row>
    <row r="402" s="14" customFormat="1">
      <c r="A402" s="14"/>
      <c r="B402" s="237"/>
      <c r="C402" s="238"/>
      <c r="D402" s="220" t="s">
        <v>189</v>
      </c>
      <c r="E402" s="239" t="s">
        <v>19</v>
      </c>
      <c r="F402" s="240" t="s">
        <v>91</v>
      </c>
      <c r="G402" s="238"/>
      <c r="H402" s="241">
        <v>35.351999999999997</v>
      </c>
      <c r="I402" s="242"/>
      <c r="J402" s="238"/>
      <c r="K402" s="238"/>
      <c r="L402" s="243"/>
      <c r="M402" s="244"/>
      <c r="N402" s="245"/>
      <c r="O402" s="245"/>
      <c r="P402" s="245"/>
      <c r="Q402" s="245"/>
      <c r="R402" s="245"/>
      <c r="S402" s="245"/>
      <c r="T402" s="246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47" t="s">
        <v>189</v>
      </c>
      <c r="AU402" s="247" t="s">
        <v>79</v>
      </c>
      <c r="AV402" s="14" t="s">
        <v>79</v>
      </c>
      <c r="AW402" s="14" t="s">
        <v>31</v>
      </c>
      <c r="AX402" s="14" t="s">
        <v>77</v>
      </c>
      <c r="AY402" s="247" t="s">
        <v>170</v>
      </c>
    </row>
    <row r="403" s="2" customFormat="1" ht="33" customHeight="1">
      <c r="A403" s="40"/>
      <c r="B403" s="41"/>
      <c r="C403" s="207" t="s">
        <v>723</v>
      </c>
      <c r="D403" s="207" t="s">
        <v>172</v>
      </c>
      <c r="E403" s="208" t="s">
        <v>724</v>
      </c>
      <c r="F403" s="209" t="s">
        <v>725</v>
      </c>
      <c r="G403" s="210" t="s">
        <v>203</v>
      </c>
      <c r="H403" s="211">
        <v>11.029999999999999</v>
      </c>
      <c r="I403" s="212"/>
      <c r="J403" s="213">
        <f>ROUND(I403*H403,2)</f>
        <v>0</v>
      </c>
      <c r="K403" s="209" t="s">
        <v>19</v>
      </c>
      <c r="L403" s="46"/>
      <c r="M403" s="214" t="s">
        <v>19</v>
      </c>
      <c r="N403" s="215" t="s">
        <v>40</v>
      </c>
      <c r="O403" s="86"/>
      <c r="P403" s="216">
        <f>O403*H403</f>
        <v>0</v>
      </c>
      <c r="Q403" s="216">
        <v>0.01315</v>
      </c>
      <c r="R403" s="216">
        <f>Q403*H403</f>
        <v>0.14504449999999999</v>
      </c>
      <c r="S403" s="216">
        <v>0</v>
      </c>
      <c r="T403" s="217">
        <f>S403*H403</f>
        <v>0</v>
      </c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R403" s="218" t="s">
        <v>252</v>
      </c>
      <c r="AT403" s="218" t="s">
        <v>172</v>
      </c>
      <c r="AU403" s="218" t="s">
        <v>79</v>
      </c>
      <c r="AY403" s="19" t="s">
        <v>170</v>
      </c>
      <c r="BE403" s="219">
        <f>IF(N403="základní",J403,0)</f>
        <v>0</v>
      </c>
      <c r="BF403" s="219">
        <f>IF(N403="snížená",J403,0)</f>
        <v>0</v>
      </c>
      <c r="BG403" s="219">
        <f>IF(N403="zákl. přenesená",J403,0)</f>
        <v>0</v>
      </c>
      <c r="BH403" s="219">
        <f>IF(N403="sníž. přenesená",J403,0)</f>
        <v>0</v>
      </c>
      <c r="BI403" s="219">
        <f>IF(N403="nulová",J403,0)</f>
        <v>0</v>
      </c>
      <c r="BJ403" s="19" t="s">
        <v>77</v>
      </c>
      <c r="BK403" s="219">
        <f>ROUND(I403*H403,2)</f>
        <v>0</v>
      </c>
      <c r="BL403" s="19" t="s">
        <v>252</v>
      </c>
      <c r="BM403" s="218" t="s">
        <v>726</v>
      </c>
    </row>
    <row r="404" s="2" customFormat="1">
      <c r="A404" s="40"/>
      <c r="B404" s="41"/>
      <c r="C404" s="42"/>
      <c r="D404" s="220" t="s">
        <v>179</v>
      </c>
      <c r="E404" s="42"/>
      <c r="F404" s="221" t="s">
        <v>725</v>
      </c>
      <c r="G404" s="42"/>
      <c r="H404" s="42"/>
      <c r="I404" s="222"/>
      <c r="J404" s="42"/>
      <c r="K404" s="42"/>
      <c r="L404" s="46"/>
      <c r="M404" s="223"/>
      <c r="N404" s="224"/>
      <c r="O404" s="86"/>
      <c r="P404" s="86"/>
      <c r="Q404" s="86"/>
      <c r="R404" s="86"/>
      <c r="S404" s="86"/>
      <c r="T404" s="87"/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  <c r="AT404" s="19" t="s">
        <v>179</v>
      </c>
      <c r="AU404" s="19" t="s">
        <v>79</v>
      </c>
    </row>
    <row r="405" s="13" customFormat="1">
      <c r="A405" s="13"/>
      <c r="B405" s="227"/>
      <c r="C405" s="228"/>
      <c r="D405" s="220" t="s">
        <v>189</v>
      </c>
      <c r="E405" s="229" t="s">
        <v>19</v>
      </c>
      <c r="F405" s="230" t="s">
        <v>190</v>
      </c>
      <c r="G405" s="228"/>
      <c r="H405" s="229" t="s">
        <v>19</v>
      </c>
      <c r="I405" s="231"/>
      <c r="J405" s="228"/>
      <c r="K405" s="228"/>
      <c r="L405" s="232"/>
      <c r="M405" s="233"/>
      <c r="N405" s="234"/>
      <c r="O405" s="234"/>
      <c r="P405" s="234"/>
      <c r="Q405" s="234"/>
      <c r="R405" s="234"/>
      <c r="S405" s="234"/>
      <c r="T405" s="235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36" t="s">
        <v>189</v>
      </c>
      <c r="AU405" s="236" t="s">
        <v>79</v>
      </c>
      <c r="AV405" s="13" t="s">
        <v>77</v>
      </c>
      <c r="AW405" s="13" t="s">
        <v>31</v>
      </c>
      <c r="AX405" s="13" t="s">
        <v>69</v>
      </c>
      <c r="AY405" s="236" t="s">
        <v>170</v>
      </c>
    </row>
    <row r="406" s="13" customFormat="1">
      <c r="A406" s="13"/>
      <c r="B406" s="227"/>
      <c r="C406" s="228"/>
      <c r="D406" s="220" t="s">
        <v>189</v>
      </c>
      <c r="E406" s="229" t="s">
        <v>19</v>
      </c>
      <c r="F406" s="230" t="s">
        <v>727</v>
      </c>
      <c r="G406" s="228"/>
      <c r="H406" s="229" t="s">
        <v>19</v>
      </c>
      <c r="I406" s="231"/>
      <c r="J406" s="228"/>
      <c r="K406" s="228"/>
      <c r="L406" s="232"/>
      <c r="M406" s="233"/>
      <c r="N406" s="234"/>
      <c r="O406" s="234"/>
      <c r="P406" s="234"/>
      <c r="Q406" s="234"/>
      <c r="R406" s="234"/>
      <c r="S406" s="234"/>
      <c r="T406" s="235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36" t="s">
        <v>189</v>
      </c>
      <c r="AU406" s="236" t="s">
        <v>79</v>
      </c>
      <c r="AV406" s="13" t="s">
        <v>77</v>
      </c>
      <c r="AW406" s="13" t="s">
        <v>31</v>
      </c>
      <c r="AX406" s="13" t="s">
        <v>69</v>
      </c>
      <c r="AY406" s="236" t="s">
        <v>170</v>
      </c>
    </row>
    <row r="407" s="14" customFormat="1">
      <c r="A407" s="14"/>
      <c r="B407" s="237"/>
      <c r="C407" s="238"/>
      <c r="D407" s="220" t="s">
        <v>189</v>
      </c>
      <c r="E407" s="239" t="s">
        <v>19</v>
      </c>
      <c r="F407" s="240" t="s">
        <v>102</v>
      </c>
      <c r="G407" s="238"/>
      <c r="H407" s="241">
        <v>11.029999999999999</v>
      </c>
      <c r="I407" s="242"/>
      <c r="J407" s="238"/>
      <c r="K407" s="238"/>
      <c r="L407" s="243"/>
      <c r="M407" s="244"/>
      <c r="N407" s="245"/>
      <c r="O407" s="245"/>
      <c r="P407" s="245"/>
      <c r="Q407" s="245"/>
      <c r="R407" s="245"/>
      <c r="S407" s="245"/>
      <c r="T407" s="246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47" t="s">
        <v>189</v>
      </c>
      <c r="AU407" s="247" t="s">
        <v>79</v>
      </c>
      <c r="AV407" s="14" t="s">
        <v>79</v>
      </c>
      <c r="AW407" s="14" t="s">
        <v>31</v>
      </c>
      <c r="AX407" s="14" t="s">
        <v>77</v>
      </c>
      <c r="AY407" s="247" t="s">
        <v>170</v>
      </c>
    </row>
    <row r="408" s="2" customFormat="1" ht="37.8" customHeight="1">
      <c r="A408" s="40"/>
      <c r="B408" s="41"/>
      <c r="C408" s="207" t="s">
        <v>728</v>
      </c>
      <c r="D408" s="207" t="s">
        <v>172</v>
      </c>
      <c r="E408" s="208" t="s">
        <v>729</v>
      </c>
      <c r="F408" s="209" t="s">
        <v>730</v>
      </c>
      <c r="G408" s="210" t="s">
        <v>203</v>
      </c>
      <c r="H408" s="211">
        <v>72.409999999999997</v>
      </c>
      <c r="I408" s="212"/>
      <c r="J408" s="213">
        <f>ROUND(I408*H408,2)</f>
        <v>0</v>
      </c>
      <c r="K408" s="209" t="s">
        <v>19</v>
      </c>
      <c r="L408" s="46"/>
      <c r="M408" s="214" t="s">
        <v>19</v>
      </c>
      <c r="N408" s="215" t="s">
        <v>40</v>
      </c>
      <c r="O408" s="86"/>
      <c r="P408" s="216">
        <f>O408*H408</f>
        <v>0</v>
      </c>
      <c r="Q408" s="216">
        <v>0.013769999999999999</v>
      </c>
      <c r="R408" s="216">
        <f>Q408*H408</f>
        <v>0.99708569999999985</v>
      </c>
      <c r="S408" s="216">
        <v>0</v>
      </c>
      <c r="T408" s="217">
        <f>S408*H408</f>
        <v>0</v>
      </c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R408" s="218" t="s">
        <v>252</v>
      </c>
      <c r="AT408" s="218" t="s">
        <v>172</v>
      </c>
      <c r="AU408" s="218" t="s">
        <v>79</v>
      </c>
      <c r="AY408" s="19" t="s">
        <v>170</v>
      </c>
      <c r="BE408" s="219">
        <f>IF(N408="základní",J408,0)</f>
        <v>0</v>
      </c>
      <c r="BF408" s="219">
        <f>IF(N408="snížená",J408,0)</f>
        <v>0</v>
      </c>
      <c r="BG408" s="219">
        <f>IF(N408="zákl. přenesená",J408,0)</f>
        <v>0</v>
      </c>
      <c r="BH408" s="219">
        <f>IF(N408="sníž. přenesená",J408,0)</f>
        <v>0</v>
      </c>
      <c r="BI408" s="219">
        <f>IF(N408="nulová",J408,0)</f>
        <v>0</v>
      </c>
      <c r="BJ408" s="19" t="s">
        <v>77</v>
      </c>
      <c r="BK408" s="219">
        <f>ROUND(I408*H408,2)</f>
        <v>0</v>
      </c>
      <c r="BL408" s="19" t="s">
        <v>252</v>
      </c>
      <c r="BM408" s="218" t="s">
        <v>731</v>
      </c>
    </row>
    <row r="409" s="2" customFormat="1">
      <c r="A409" s="40"/>
      <c r="B409" s="41"/>
      <c r="C409" s="42"/>
      <c r="D409" s="220" t="s">
        <v>179</v>
      </c>
      <c r="E409" s="42"/>
      <c r="F409" s="221" t="s">
        <v>730</v>
      </c>
      <c r="G409" s="42"/>
      <c r="H409" s="42"/>
      <c r="I409" s="222"/>
      <c r="J409" s="42"/>
      <c r="K409" s="42"/>
      <c r="L409" s="46"/>
      <c r="M409" s="223"/>
      <c r="N409" s="224"/>
      <c r="O409" s="86"/>
      <c r="P409" s="86"/>
      <c r="Q409" s="86"/>
      <c r="R409" s="86"/>
      <c r="S409" s="86"/>
      <c r="T409" s="87"/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T409" s="19" t="s">
        <v>179</v>
      </c>
      <c r="AU409" s="19" t="s">
        <v>79</v>
      </c>
    </row>
    <row r="410" s="13" customFormat="1">
      <c r="A410" s="13"/>
      <c r="B410" s="227"/>
      <c r="C410" s="228"/>
      <c r="D410" s="220" t="s">
        <v>189</v>
      </c>
      <c r="E410" s="229" t="s">
        <v>19</v>
      </c>
      <c r="F410" s="230" t="s">
        <v>190</v>
      </c>
      <c r="G410" s="228"/>
      <c r="H410" s="229" t="s">
        <v>19</v>
      </c>
      <c r="I410" s="231"/>
      <c r="J410" s="228"/>
      <c r="K410" s="228"/>
      <c r="L410" s="232"/>
      <c r="M410" s="233"/>
      <c r="N410" s="234"/>
      <c r="O410" s="234"/>
      <c r="P410" s="234"/>
      <c r="Q410" s="234"/>
      <c r="R410" s="234"/>
      <c r="S410" s="234"/>
      <c r="T410" s="235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36" t="s">
        <v>189</v>
      </c>
      <c r="AU410" s="236" t="s">
        <v>79</v>
      </c>
      <c r="AV410" s="13" t="s">
        <v>77</v>
      </c>
      <c r="AW410" s="13" t="s">
        <v>31</v>
      </c>
      <c r="AX410" s="13" t="s">
        <v>69</v>
      </c>
      <c r="AY410" s="236" t="s">
        <v>170</v>
      </c>
    </row>
    <row r="411" s="13" customFormat="1">
      <c r="A411" s="13"/>
      <c r="B411" s="227"/>
      <c r="C411" s="228"/>
      <c r="D411" s="220" t="s">
        <v>189</v>
      </c>
      <c r="E411" s="229" t="s">
        <v>19</v>
      </c>
      <c r="F411" s="230" t="s">
        <v>732</v>
      </c>
      <c r="G411" s="228"/>
      <c r="H411" s="229" t="s">
        <v>19</v>
      </c>
      <c r="I411" s="231"/>
      <c r="J411" s="228"/>
      <c r="K411" s="228"/>
      <c r="L411" s="232"/>
      <c r="M411" s="233"/>
      <c r="N411" s="234"/>
      <c r="O411" s="234"/>
      <c r="P411" s="234"/>
      <c r="Q411" s="234"/>
      <c r="R411" s="234"/>
      <c r="S411" s="234"/>
      <c r="T411" s="235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36" t="s">
        <v>189</v>
      </c>
      <c r="AU411" s="236" t="s">
        <v>79</v>
      </c>
      <c r="AV411" s="13" t="s">
        <v>77</v>
      </c>
      <c r="AW411" s="13" t="s">
        <v>31</v>
      </c>
      <c r="AX411" s="13" t="s">
        <v>69</v>
      </c>
      <c r="AY411" s="236" t="s">
        <v>170</v>
      </c>
    </row>
    <row r="412" s="14" customFormat="1">
      <c r="A412" s="14"/>
      <c r="B412" s="237"/>
      <c r="C412" s="238"/>
      <c r="D412" s="220" t="s">
        <v>189</v>
      </c>
      <c r="E412" s="239" t="s">
        <v>19</v>
      </c>
      <c r="F412" s="240" t="s">
        <v>114</v>
      </c>
      <c r="G412" s="238"/>
      <c r="H412" s="241">
        <v>72.409999999999997</v>
      </c>
      <c r="I412" s="242"/>
      <c r="J412" s="238"/>
      <c r="K412" s="238"/>
      <c r="L412" s="243"/>
      <c r="M412" s="244"/>
      <c r="N412" s="245"/>
      <c r="O412" s="245"/>
      <c r="P412" s="245"/>
      <c r="Q412" s="245"/>
      <c r="R412" s="245"/>
      <c r="S412" s="245"/>
      <c r="T412" s="246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47" t="s">
        <v>189</v>
      </c>
      <c r="AU412" s="247" t="s">
        <v>79</v>
      </c>
      <c r="AV412" s="14" t="s">
        <v>79</v>
      </c>
      <c r="AW412" s="14" t="s">
        <v>31</v>
      </c>
      <c r="AX412" s="14" t="s">
        <v>77</v>
      </c>
      <c r="AY412" s="247" t="s">
        <v>170</v>
      </c>
    </row>
    <row r="413" s="2" customFormat="1" ht="24.15" customHeight="1">
      <c r="A413" s="40"/>
      <c r="B413" s="41"/>
      <c r="C413" s="207" t="s">
        <v>733</v>
      </c>
      <c r="D413" s="207" t="s">
        <v>172</v>
      </c>
      <c r="E413" s="208" t="s">
        <v>734</v>
      </c>
      <c r="F413" s="209" t="s">
        <v>735</v>
      </c>
      <c r="G413" s="210" t="s">
        <v>224</v>
      </c>
      <c r="H413" s="211">
        <v>2.0680000000000001</v>
      </c>
      <c r="I413" s="212"/>
      <c r="J413" s="213">
        <f>ROUND(I413*H413,2)</f>
        <v>0</v>
      </c>
      <c r="K413" s="209" t="s">
        <v>176</v>
      </c>
      <c r="L413" s="46"/>
      <c r="M413" s="214" t="s">
        <v>19</v>
      </c>
      <c r="N413" s="215" t="s">
        <v>40</v>
      </c>
      <c r="O413" s="86"/>
      <c r="P413" s="216">
        <f>O413*H413</f>
        <v>0</v>
      </c>
      <c r="Q413" s="216">
        <v>0</v>
      </c>
      <c r="R413" s="216">
        <f>Q413*H413</f>
        <v>0</v>
      </c>
      <c r="S413" s="216">
        <v>0</v>
      </c>
      <c r="T413" s="217">
        <f>S413*H413</f>
        <v>0</v>
      </c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40"/>
      <c r="AR413" s="218" t="s">
        <v>252</v>
      </c>
      <c r="AT413" s="218" t="s">
        <v>172</v>
      </c>
      <c r="AU413" s="218" t="s">
        <v>79</v>
      </c>
      <c r="AY413" s="19" t="s">
        <v>170</v>
      </c>
      <c r="BE413" s="219">
        <f>IF(N413="základní",J413,0)</f>
        <v>0</v>
      </c>
      <c r="BF413" s="219">
        <f>IF(N413="snížená",J413,0)</f>
        <v>0</v>
      </c>
      <c r="BG413" s="219">
        <f>IF(N413="zákl. přenesená",J413,0)</f>
        <v>0</v>
      </c>
      <c r="BH413" s="219">
        <f>IF(N413="sníž. přenesená",J413,0)</f>
        <v>0</v>
      </c>
      <c r="BI413" s="219">
        <f>IF(N413="nulová",J413,0)</f>
        <v>0</v>
      </c>
      <c r="BJ413" s="19" t="s">
        <v>77</v>
      </c>
      <c r="BK413" s="219">
        <f>ROUND(I413*H413,2)</f>
        <v>0</v>
      </c>
      <c r="BL413" s="19" t="s">
        <v>252</v>
      </c>
      <c r="BM413" s="218" t="s">
        <v>736</v>
      </c>
    </row>
    <row r="414" s="2" customFormat="1">
      <c r="A414" s="40"/>
      <c r="B414" s="41"/>
      <c r="C414" s="42"/>
      <c r="D414" s="220" t="s">
        <v>179</v>
      </c>
      <c r="E414" s="42"/>
      <c r="F414" s="221" t="s">
        <v>737</v>
      </c>
      <c r="G414" s="42"/>
      <c r="H414" s="42"/>
      <c r="I414" s="222"/>
      <c r="J414" s="42"/>
      <c r="K414" s="42"/>
      <c r="L414" s="46"/>
      <c r="M414" s="223"/>
      <c r="N414" s="224"/>
      <c r="O414" s="86"/>
      <c r="P414" s="86"/>
      <c r="Q414" s="86"/>
      <c r="R414" s="86"/>
      <c r="S414" s="86"/>
      <c r="T414" s="87"/>
      <c r="U414" s="40"/>
      <c r="V414" s="40"/>
      <c r="W414" s="40"/>
      <c r="X414" s="40"/>
      <c r="Y414" s="40"/>
      <c r="Z414" s="40"/>
      <c r="AA414" s="40"/>
      <c r="AB414" s="40"/>
      <c r="AC414" s="40"/>
      <c r="AD414" s="40"/>
      <c r="AE414" s="40"/>
      <c r="AT414" s="19" t="s">
        <v>179</v>
      </c>
      <c r="AU414" s="19" t="s">
        <v>79</v>
      </c>
    </row>
    <row r="415" s="2" customFormat="1">
      <c r="A415" s="40"/>
      <c r="B415" s="41"/>
      <c r="C415" s="42"/>
      <c r="D415" s="225" t="s">
        <v>181</v>
      </c>
      <c r="E415" s="42"/>
      <c r="F415" s="226" t="s">
        <v>738</v>
      </c>
      <c r="G415" s="42"/>
      <c r="H415" s="42"/>
      <c r="I415" s="222"/>
      <c r="J415" s="42"/>
      <c r="K415" s="42"/>
      <c r="L415" s="46"/>
      <c r="M415" s="223"/>
      <c r="N415" s="224"/>
      <c r="O415" s="86"/>
      <c r="P415" s="86"/>
      <c r="Q415" s="86"/>
      <c r="R415" s="86"/>
      <c r="S415" s="86"/>
      <c r="T415" s="87"/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  <c r="AT415" s="19" t="s">
        <v>181</v>
      </c>
      <c r="AU415" s="19" t="s">
        <v>79</v>
      </c>
    </row>
    <row r="416" s="12" customFormat="1" ht="22.8" customHeight="1">
      <c r="A416" s="12"/>
      <c r="B416" s="191"/>
      <c r="C416" s="192"/>
      <c r="D416" s="193" t="s">
        <v>68</v>
      </c>
      <c r="E416" s="205" t="s">
        <v>739</v>
      </c>
      <c r="F416" s="205" t="s">
        <v>740</v>
      </c>
      <c r="G416" s="192"/>
      <c r="H416" s="192"/>
      <c r="I416" s="195"/>
      <c r="J416" s="206">
        <f>BK416</f>
        <v>0</v>
      </c>
      <c r="K416" s="192"/>
      <c r="L416" s="197"/>
      <c r="M416" s="198"/>
      <c r="N416" s="199"/>
      <c r="O416" s="199"/>
      <c r="P416" s="200">
        <f>SUM(P417:P429)</f>
        <v>0</v>
      </c>
      <c r="Q416" s="199"/>
      <c r="R416" s="200">
        <f>SUM(R417:R429)</f>
        <v>0.252</v>
      </c>
      <c r="S416" s="199"/>
      <c r="T416" s="201">
        <f>SUM(T417:T429)</f>
        <v>0.12</v>
      </c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R416" s="202" t="s">
        <v>79</v>
      </c>
      <c r="AT416" s="203" t="s">
        <v>68</v>
      </c>
      <c r="AU416" s="203" t="s">
        <v>77</v>
      </c>
      <c r="AY416" s="202" t="s">
        <v>170</v>
      </c>
      <c r="BK416" s="204">
        <f>SUM(BK417:BK429)</f>
        <v>0</v>
      </c>
    </row>
    <row r="417" s="2" customFormat="1" ht="24.15" customHeight="1">
      <c r="A417" s="40"/>
      <c r="B417" s="41"/>
      <c r="C417" s="207" t="s">
        <v>741</v>
      </c>
      <c r="D417" s="207" t="s">
        <v>172</v>
      </c>
      <c r="E417" s="208" t="s">
        <v>742</v>
      </c>
      <c r="F417" s="209" t="s">
        <v>743</v>
      </c>
      <c r="G417" s="210" t="s">
        <v>268</v>
      </c>
      <c r="H417" s="211">
        <v>7</v>
      </c>
      <c r="I417" s="212"/>
      <c r="J417" s="213">
        <f>ROUND(I417*H417,2)</f>
        <v>0</v>
      </c>
      <c r="K417" s="209" t="s">
        <v>176</v>
      </c>
      <c r="L417" s="46"/>
      <c r="M417" s="214" t="s">
        <v>19</v>
      </c>
      <c r="N417" s="215" t="s">
        <v>40</v>
      </c>
      <c r="O417" s="86"/>
      <c r="P417" s="216">
        <f>O417*H417</f>
        <v>0</v>
      </c>
      <c r="Q417" s="216">
        <v>0</v>
      </c>
      <c r="R417" s="216">
        <f>Q417*H417</f>
        <v>0</v>
      </c>
      <c r="S417" s="216">
        <v>0</v>
      </c>
      <c r="T417" s="217">
        <f>S417*H417</f>
        <v>0</v>
      </c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R417" s="218" t="s">
        <v>252</v>
      </c>
      <c r="AT417" s="218" t="s">
        <v>172</v>
      </c>
      <c r="AU417" s="218" t="s">
        <v>79</v>
      </c>
      <c r="AY417" s="19" t="s">
        <v>170</v>
      </c>
      <c r="BE417" s="219">
        <f>IF(N417="základní",J417,0)</f>
        <v>0</v>
      </c>
      <c r="BF417" s="219">
        <f>IF(N417="snížená",J417,0)</f>
        <v>0</v>
      </c>
      <c r="BG417" s="219">
        <f>IF(N417="zákl. přenesená",J417,0)</f>
        <v>0</v>
      </c>
      <c r="BH417" s="219">
        <f>IF(N417="sníž. přenesená",J417,0)</f>
        <v>0</v>
      </c>
      <c r="BI417" s="219">
        <f>IF(N417="nulová",J417,0)</f>
        <v>0</v>
      </c>
      <c r="BJ417" s="19" t="s">
        <v>77</v>
      </c>
      <c r="BK417" s="219">
        <f>ROUND(I417*H417,2)</f>
        <v>0</v>
      </c>
      <c r="BL417" s="19" t="s">
        <v>252</v>
      </c>
      <c r="BM417" s="218" t="s">
        <v>744</v>
      </c>
    </row>
    <row r="418" s="2" customFormat="1">
      <c r="A418" s="40"/>
      <c r="B418" s="41"/>
      <c r="C418" s="42"/>
      <c r="D418" s="220" t="s">
        <v>179</v>
      </c>
      <c r="E418" s="42"/>
      <c r="F418" s="221" t="s">
        <v>745</v>
      </c>
      <c r="G418" s="42"/>
      <c r="H418" s="42"/>
      <c r="I418" s="222"/>
      <c r="J418" s="42"/>
      <c r="K418" s="42"/>
      <c r="L418" s="46"/>
      <c r="M418" s="223"/>
      <c r="N418" s="224"/>
      <c r="O418" s="86"/>
      <c r="P418" s="86"/>
      <c r="Q418" s="86"/>
      <c r="R418" s="86"/>
      <c r="S418" s="86"/>
      <c r="T418" s="87"/>
      <c r="U418" s="40"/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T418" s="19" t="s">
        <v>179</v>
      </c>
      <c r="AU418" s="19" t="s">
        <v>79</v>
      </c>
    </row>
    <row r="419" s="2" customFormat="1">
      <c r="A419" s="40"/>
      <c r="B419" s="41"/>
      <c r="C419" s="42"/>
      <c r="D419" s="225" t="s">
        <v>181</v>
      </c>
      <c r="E419" s="42"/>
      <c r="F419" s="226" t="s">
        <v>746</v>
      </c>
      <c r="G419" s="42"/>
      <c r="H419" s="42"/>
      <c r="I419" s="222"/>
      <c r="J419" s="42"/>
      <c r="K419" s="42"/>
      <c r="L419" s="46"/>
      <c r="M419" s="223"/>
      <c r="N419" s="224"/>
      <c r="O419" s="86"/>
      <c r="P419" s="86"/>
      <c r="Q419" s="86"/>
      <c r="R419" s="86"/>
      <c r="S419" s="86"/>
      <c r="T419" s="87"/>
      <c r="U419" s="40"/>
      <c r="V419" s="40"/>
      <c r="W419" s="40"/>
      <c r="X419" s="40"/>
      <c r="Y419" s="40"/>
      <c r="Z419" s="40"/>
      <c r="AA419" s="40"/>
      <c r="AB419" s="40"/>
      <c r="AC419" s="40"/>
      <c r="AD419" s="40"/>
      <c r="AE419" s="40"/>
      <c r="AT419" s="19" t="s">
        <v>181</v>
      </c>
      <c r="AU419" s="19" t="s">
        <v>79</v>
      </c>
    </row>
    <row r="420" s="2" customFormat="1" ht="24.15" customHeight="1">
      <c r="A420" s="40"/>
      <c r="B420" s="41"/>
      <c r="C420" s="248" t="s">
        <v>747</v>
      </c>
      <c r="D420" s="248" t="s">
        <v>265</v>
      </c>
      <c r="E420" s="249" t="s">
        <v>748</v>
      </c>
      <c r="F420" s="250" t="s">
        <v>749</v>
      </c>
      <c r="G420" s="251" t="s">
        <v>268</v>
      </c>
      <c r="H420" s="252">
        <v>7</v>
      </c>
      <c r="I420" s="253"/>
      <c r="J420" s="254">
        <f>ROUND(I420*H420,2)</f>
        <v>0</v>
      </c>
      <c r="K420" s="250" t="s">
        <v>176</v>
      </c>
      <c r="L420" s="255"/>
      <c r="M420" s="256" t="s">
        <v>19</v>
      </c>
      <c r="N420" s="257" t="s">
        <v>40</v>
      </c>
      <c r="O420" s="86"/>
      <c r="P420" s="216">
        <f>O420*H420</f>
        <v>0</v>
      </c>
      <c r="Q420" s="216">
        <v>0.02</v>
      </c>
      <c r="R420" s="216">
        <f>Q420*H420</f>
        <v>0.14000000000000001</v>
      </c>
      <c r="S420" s="216">
        <v>0</v>
      </c>
      <c r="T420" s="217">
        <f>S420*H420</f>
        <v>0</v>
      </c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40"/>
      <c r="AR420" s="218" t="s">
        <v>314</v>
      </c>
      <c r="AT420" s="218" t="s">
        <v>265</v>
      </c>
      <c r="AU420" s="218" t="s">
        <v>79</v>
      </c>
      <c r="AY420" s="19" t="s">
        <v>170</v>
      </c>
      <c r="BE420" s="219">
        <f>IF(N420="základní",J420,0)</f>
        <v>0</v>
      </c>
      <c r="BF420" s="219">
        <f>IF(N420="snížená",J420,0)</f>
        <v>0</v>
      </c>
      <c r="BG420" s="219">
        <f>IF(N420="zákl. přenesená",J420,0)</f>
        <v>0</v>
      </c>
      <c r="BH420" s="219">
        <f>IF(N420="sníž. přenesená",J420,0)</f>
        <v>0</v>
      </c>
      <c r="BI420" s="219">
        <f>IF(N420="nulová",J420,0)</f>
        <v>0</v>
      </c>
      <c r="BJ420" s="19" t="s">
        <v>77</v>
      </c>
      <c r="BK420" s="219">
        <f>ROUND(I420*H420,2)</f>
        <v>0</v>
      </c>
      <c r="BL420" s="19" t="s">
        <v>252</v>
      </c>
      <c r="BM420" s="218" t="s">
        <v>750</v>
      </c>
    </row>
    <row r="421" s="2" customFormat="1">
      <c r="A421" s="40"/>
      <c r="B421" s="41"/>
      <c r="C421" s="42"/>
      <c r="D421" s="220" t="s">
        <v>179</v>
      </c>
      <c r="E421" s="42"/>
      <c r="F421" s="221" t="s">
        <v>749</v>
      </c>
      <c r="G421" s="42"/>
      <c r="H421" s="42"/>
      <c r="I421" s="222"/>
      <c r="J421" s="42"/>
      <c r="K421" s="42"/>
      <c r="L421" s="46"/>
      <c r="M421" s="223"/>
      <c r="N421" s="224"/>
      <c r="O421" s="86"/>
      <c r="P421" s="86"/>
      <c r="Q421" s="86"/>
      <c r="R421" s="86"/>
      <c r="S421" s="86"/>
      <c r="T421" s="87"/>
      <c r="U421" s="40"/>
      <c r="V421" s="40"/>
      <c r="W421" s="40"/>
      <c r="X421" s="40"/>
      <c r="Y421" s="40"/>
      <c r="Z421" s="40"/>
      <c r="AA421" s="40"/>
      <c r="AB421" s="40"/>
      <c r="AC421" s="40"/>
      <c r="AD421" s="40"/>
      <c r="AE421" s="40"/>
      <c r="AT421" s="19" t="s">
        <v>179</v>
      </c>
      <c r="AU421" s="19" t="s">
        <v>79</v>
      </c>
    </row>
    <row r="422" s="2" customFormat="1" ht="33" customHeight="1">
      <c r="A422" s="40"/>
      <c r="B422" s="41"/>
      <c r="C422" s="248" t="s">
        <v>751</v>
      </c>
      <c r="D422" s="248" t="s">
        <v>265</v>
      </c>
      <c r="E422" s="249" t="s">
        <v>752</v>
      </c>
      <c r="F422" s="250" t="s">
        <v>753</v>
      </c>
      <c r="G422" s="251" t="s">
        <v>268</v>
      </c>
      <c r="H422" s="252">
        <v>7</v>
      </c>
      <c r="I422" s="253"/>
      <c r="J422" s="254">
        <f>ROUND(I422*H422,2)</f>
        <v>0</v>
      </c>
      <c r="K422" s="250" t="s">
        <v>176</v>
      </c>
      <c r="L422" s="255"/>
      <c r="M422" s="256" t="s">
        <v>19</v>
      </c>
      <c r="N422" s="257" t="s">
        <v>40</v>
      </c>
      <c r="O422" s="86"/>
      <c r="P422" s="216">
        <f>O422*H422</f>
        <v>0</v>
      </c>
      <c r="Q422" s="216">
        <v>0.016</v>
      </c>
      <c r="R422" s="216">
        <f>Q422*H422</f>
        <v>0.112</v>
      </c>
      <c r="S422" s="216">
        <v>0</v>
      </c>
      <c r="T422" s="217">
        <f>S422*H422</f>
        <v>0</v>
      </c>
      <c r="U422" s="40"/>
      <c r="V422" s="40"/>
      <c r="W422" s="40"/>
      <c r="X422" s="40"/>
      <c r="Y422" s="40"/>
      <c r="Z422" s="40"/>
      <c r="AA422" s="40"/>
      <c r="AB422" s="40"/>
      <c r="AC422" s="40"/>
      <c r="AD422" s="40"/>
      <c r="AE422" s="40"/>
      <c r="AR422" s="218" t="s">
        <v>314</v>
      </c>
      <c r="AT422" s="218" t="s">
        <v>265</v>
      </c>
      <c r="AU422" s="218" t="s">
        <v>79</v>
      </c>
      <c r="AY422" s="19" t="s">
        <v>170</v>
      </c>
      <c r="BE422" s="219">
        <f>IF(N422="základní",J422,0)</f>
        <v>0</v>
      </c>
      <c r="BF422" s="219">
        <f>IF(N422="snížená",J422,0)</f>
        <v>0</v>
      </c>
      <c r="BG422" s="219">
        <f>IF(N422="zákl. přenesená",J422,0)</f>
        <v>0</v>
      </c>
      <c r="BH422" s="219">
        <f>IF(N422="sníž. přenesená",J422,0)</f>
        <v>0</v>
      </c>
      <c r="BI422" s="219">
        <f>IF(N422="nulová",J422,0)</f>
        <v>0</v>
      </c>
      <c r="BJ422" s="19" t="s">
        <v>77</v>
      </c>
      <c r="BK422" s="219">
        <f>ROUND(I422*H422,2)</f>
        <v>0</v>
      </c>
      <c r="BL422" s="19" t="s">
        <v>252</v>
      </c>
      <c r="BM422" s="218" t="s">
        <v>754</v>
      </c>
    </row>
    <row r="423" s="2" customFormat="1">
      <c r="A423" s="40"/>
      <c r="B423" s="41"/>
      <c r="C423" s="42"/>
      <c r="D423" s="220" t="s">
        <v>179</v>
      </c>
      <c r="E423" s="42"/>
      <c r="F423" s="221" t="s">
        <v>753</v>
      </c>
      <c r="G423" s="42"/>
      <c r="H423" s="42"/>
      <c r="I423" s="222"/>
      <c r="J423" s="42"/>
      <c r="K423" s="42"/>
      <c r="L423" s="46"/>
      <c r="M423" s="223"/>
      <c r="N423" s="224"/>
      <c r="O423" s="86"/>
      <c r="P423" s="86"/>
      <c r="Q423" s="86"/>
      <c r="R423" s="86"/>
      <c r="S423" s="86"/>
      <c r="T423" s="87"/>
      <c r="U423" s="40"/>
      <c r="V423" s="40"/>
      <c r="W423" s="40"/>
      <c r="X423" s="40"/>
      <c r="Y423" s="40"/>
      <c r="Z423" s="40"/>
      <c r="AA423" s="40"/>
      <c r="AB423" s="40"/>
      <c r="AC423" s="40"/>
      <c r="AD423" s="40"/>
      <c r="AE423" s="40"/>
      <c r="AT423" s="19" t="s">
        <v>179</v>
      </c>
      <c r="AU423" s="19" t="s">
        <v>79</v>
      </c>
    </row>
    <row r="424" s="2" customFormat="1" ht="24.15" customHeight="1">
      <c r="A424" s="40"/>
      <c r="B424" s="41"/>
      <c r="C424" s="207" t="s">
        <v>755</v>
      </c>
      <c r="D424" s="207" t="s">
        <v>172</v>
      </c>
      <c r="E424" s="208" t="s">
        <v>756</v>
      </c>
      <c r="F424" s="209" t="s">
        <v>757</v>
      </c>
      <c r="G424" s="210" t="s">
        <v>268</v>
      </c>
      <c r="H424" s="211">
        <v>5</v>
      </c>
      <c r="I424" s="212"/>
      <c r="J424" s="213">
        <f>ROUND(I424*H424,2)</f>
        <v>0</v>
      </c>
      <c r="K424" s="209" t="s">
        <v>176</v>
      </c>
      <c r="L424" s="46"/>
      <c r="M424" s="214" t="s">
        <v>19</v>
      </c>
      <c r="N424" s="215" t="s">
        <v>40</v>
      </c>
      <c r="O424" s="86"/>
      <c r="P424" s="216">
        <f>O424*H424</f>
        <v>0</v>
      </c>
      <c r="Q424" s="216">
        <v>0</v>
      </c>
      <c r="R424" s="216">
        <f>Q424*H424</f>
        <v>0</v>
      </c>
      <c r="S424" s="216">
        <v>0.024</v>
      </c>
      <c r="T424" s="217">
        <f>S424*H424</f>
        <v>0.12</v>
      </c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R424" s="218" t="s">
        <v>252</v>
      </c>
      <c r="AT424" s="218" t="s">
        <v>172</v>
      </c>
      <c r="AU424" s="218" t="s">
        <v>79</v>
      </c>
      <c r="AY424" s="19" t="s">
        <v>170</v>
      </c>
      <c r="BE424" s="219">
        <f>IF(N424="základní",J424,0)</f>
        <v>0</v>
      </c>
      <c r="BF424" s="219">
        <f>IF(N424="snížená",J424,0)</f>
        <v>0</v>
      </c>
      <c r="BG424" s="219">
        <f>IF(N424="zákl. přenesená",J424,0)</f>
        <v>0</v>
      </c>
      <c r="BH424" s="219">
        <f>IF(N424="sníž. přenesená",J424,0)</f>
        <v>0</v>
      </c>
      <c r="BI424" s="219">
        <f>IF(N424="nulová",J424,0)</f>
        <v>0</v>
      </c>
      <c r="BJ424" s="19" t="s">
        <v>77</v>
      </c>
      <c r="BK424" s="219">
        <f>ROUND(I424*H424,2)</f>
        <v>0</v>
      </c>
      <c r="BL424" s="19" t="s">
        <v>252</v>
      </c>
      <c r="BM424" s="218" t="s">
        <v>758</v>
      </c>
    </row>
    <row r="425" s="2" customFormat="1">
      <c r="A425" s="40"/>
      <c r="B425" s="41"/>
      <c r="C425" s="42"/>
      <c r="D425" s="220" t="s">
        <v>179</v>
      </c>
      <c r="E425" s="42"/>
      <c r="F425" s="221" t="s">
        <v>759</v>
      </c>
      <c r="G425" s="42"/>
      <c r="H425" s="42"/>
      <c r="I425" s="222"/>
      <c r="J425" s="42"/>
      <c r="K425" s="42"/>
      <c r="L425" s="46"/>
      <c r="M425" s="223"/>
      <c r="N425" s="224"/>
      <c r="O425" s="86"/>
      <c r="P425" s="86"/>
      <c r="Q425" s="86"/>
      <c r="R425" s="86"/>
      <c r="S425" s="86"/>
      <c r="T425" s="87"/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T425" s="19" t="s">
        <v>179</v>
      </c>
      <c r="AU425" s="19" t="s">
        <v>79</v>
      </c>
    </row>
    <row r="426" s="2" customFormat="1">
      <c r="A426" s="40"/>
      <c r="B426" s="41"/>
      <c r="C426" s="42"/>
      <c r="D426" s="225" t="s">
        <v>181</v>
      </c>
      <c r="E426" s="42"/>
      <c r="F426" s="226" t="s">
        <v>760</v>
      </c>
      <c r="G426" s="42"/>
      <c r="H426" s="42"/>
      <c r="I426" s="222"/>
      <c r="J426" s="42"/>
      <c r="K426" s="42"/>
      <c r="L426" s="46"/>
      <c r="M426" s="223"/>
      <c r="N426" s="224"/>
      <c r="O426" s="86"/>
      <c r="P426" s="86"/>
      <c r="Q426" s="86"/>
      <c r="R426" s="86"/>
      <c r="S426" s="86"/>
      <c r="T426" s="87"/>
      <c r="U426" s="40"/>
      <c r="V426" s="40"/>
      <c r="W426" s="40"/>
      <c r="X426" s="40"/>
      <c r="Y426" s="40"/>
      <c r="Z426" s="40"/>
      <c r="AA426" s="40"/>
      <c r="AB426" s="40"/>
      <c r="AC426" s="40"/>
      <c r="AD426" s="40"/>
      <c r="AE426" s="40"/>
      <c r="AT426" s="19" t="s">
        <v>181</v>
      </c>
      <c r="AU426" s="19" t="s">
        <v>79</v>
      </c>
    </row>
    <row r="427" s="2" customFormat="1" ht="24.15" customHeight="1">
      <c r="A427" s="40"/>
      <c r="B427" s="41"/>
      <c r="C427" s="207" t="s">
        <v>761</v>
      </c>
      <c r="D427" s="207" t="s">
        <v>172</v>
      </c>
      <c r="E427" s="208" t="s">
        <v>762</v>
      </c>
      <c r="F427" s="209" t="s">
        <v>763</v>
      </c>
      <c r="G427" s="210" t="s">
        <v>224</v>
      </c>
      <c r="H427" s="211">
        <v>0.252</v>
      </c>
      <c r="I427" s="212"/>
      <c r="J427" s="213">
        <f>ROUND(I427*H427,2)</f>
        <v>0</v>
      </c>
      <c r="K427" s="209" t="s">
        <v>176</v>
      </c>
      <c r="L427" s="46"/>
      <c r="M427" s="214" t="s">
        <v>19</v>
      </c>
      <c r="N427" s="215" t="s">
        <v>40</v>
      </c>
      <c r="O427" s="86"/>
      <c r="P427" s="216">
        <f>O427*H427</f>
        <v>0</v>
      </c>
      <c r="Q427" s="216">
        <v>0</v>
      </c>
      <c r="R427" s="216">
        <f>Q427*H427</f>
        <v>0</v>
      </c>
      <c r="S427" s="216">
        <v>0</v>
      </c>
      <c r="T427" s="217">
        <f>S427*H427</f>
        <v>0</v>
      </c>
      <c r="U427" s="40"/>
      <c r="V427" s="40"/>
      <c r="W427" s="40"/>
      <c r="X427" s="40"/>
      <c r="Y427" s="40"/>
      <c r="Z427" s="40"/>
      <c r="AA427" s="40"/>
      <c r="AB427" s="40"/>
      <c r="AC427" s="40"/>
      <c r="AD427" s="40"/>
      <c r="AE427" s="40"/>
      <c r="AR427" s="218" t="s">
        <v>252</v>
      </c>
      <c r="AT427" s="218" t="s">
        <v>172</v>
      </c>
      <c r="AU427" s="218" t="s">
        <v>79</v>
      </c>
      <c r="AY427" s="19" t="s">
        <v>170</v>
      </c>
      <c r="BE427" s="219">
        <f>IF(N427="základní",J427,0)</f>
        <v>0</v>
      </c>
      <c r="BF427" s="219">
        <f>IF(N427="snížená",J427,0)</f>
        <v>0</v>
      </c>
      <c r="BG427" s="219">
        <f>IF(N427="zákl. přenesená",J427,0)</f>
        <v>0</v>
      </c>
      <c r="BH427" s="219">
        <f>IF(N427="sníž. přenesená",J427,0)</f>
        <v>0</v>
      </c>
      <c r="BI427" s="219">
        <f>IF(N427="nulová",J427,0)</f>
        <v>0</v>
      </c>
      <c r="BJ427" s="19" t="s">
        <v>77</v>
      </c>
      <c r="BK427" s="219">
        <f>ROUND(I427*H427,2)</f>
        <v>0</v>
      </c>
      <c r="BL427" s="19" t="s">
        <v>252</v>
      </c>
      <c r="BM427" s="218" t="s">
        <v>764</v>
      </c>
    </row>
    <row r="428" s="2" customFormat="1">
      <c r="A428" s="40"/>
      <c r="B428" s="41"/>
      <c r="C428" s="42"/>
      <c r="D428" s="220" t="s">
        <v>179</v>
      </c>
      <c r="E428" s="42"/>
      <c r="F428" s="221" t="s">
        <v>765</v>
      </c>
      <c r="G428" s="42"/>
      <c r="H428" s="42"/>
      <c r="I428" s="222"/>
      <c r="J428" s="42"/>
      <c r="K428" s="42"/>
      <c r="L428" s="46"/>
      <c r="M428" s="223"/>
      <c r="N428" s="224"/>
      <c r="O428" s="86"/>
      <c r="P428" s="86"/>
      <c r="Q428" s="86"/>
      <c r="R428" s="86"/>
      <c r="S428" s="86"/>
      <c r="T428" s="87"/>
      <c r="U428" s="40"/>
      <c r="V428" s="40"/>
      <c r="W428" s="40"/>
      <c r="X428" s="40"/>
      <c r="Y428" s="40"/>
      <c r="Z428" s="40"/>
      <c r="AA428" s="40"/>
      <c r="AB428" s="40"/>
      <c r="AC428" s="40"/>
      <c r="AD428" s="40"/>
      <c r="AE428" s="40"/>
      <c r="AT428" s="19" t="s">
        <v>179</v>
      </c>
      <c r="AU428" s="19" t="s">
        <v>79</v>
      </c>
    </row>
    <row r="429" s="2" customFormat="1">
      <c r="A429" s="40"/>
      <c r="B429" s="41"/>
      <c r="C429" s="42"/>
      <c r="D429" s="225" t="s">
        <v>181</v>
      </c>
      <c r="E429" s="42"/>
      <c r="F429" s="226" t="s">
        <v>766</v>
      </c>
      <c r="G429" s="42"/>
      <c r="H429" s="42"/>
      <c r="I429" s="222"/>
      <c r="J429" s="42"/>
      <c r="K429" s="42"/>
      <c r="L429" s="46"/>
      <c r="M429" s="223"/>
      <c r="N429" s="224"/>
      <c r="O429" s="86"/>
      <c r="P429" s="86"/>
      <c r="Q429" s="86"/>
      <c r="R429" s="86"/>
      <c r="S429" s="86"/>
      <c r="T429" s="87"/>
      <c r="U429" s="40"/>
      <c r="V429" s="40"/>
      <c r="W429" s="40"/>
      <c r="X429" s="40"/>
      <c r="Y429" s="40"/>
      <c r="Z429" s="40"/>
      <c r="AA429" s="40"/>
      <c r="AB429" s="40"/>
      <c r="AC429" s="40"/>
      <c r="AD429" s="40"/>
      <c r="AE429" s="40"/>
      <c r="AT429" s="19" t="s">
        <v>181</v>
      </c>
      <c r="AU429" s="19" t="s">
        <v>79</v>
      </c>
    </row>
    <row r="430" s="12" customFormat="1" ht="22.8" customHeight="1">
      <c r="A430" s="12"/>
      <c r="B430" s="191"/>
      <c r="C430" s="192"/>
      <c r="D430" s="193" t="s">
        <v>68</v>
      </c>
      <c r="E430" s="205" t="s">
        <v>767</v>
      </c>
      <c r="F430" s="205" t="s">
        <v>768</v>
      </c>
      <c r="G430" s="192"/>
      <c r="H430" s="192"/>
      <c r="I430" s="195"/>
      <c r="J430" s="206">
        <f>BK430</f>
        <v>0</v>
      </c>
      <c r="K430" s="192"/>
      <c r="L430" s="197"/>
      <c r="M430" s="198"/>
      <c r="N430" s="199"/>
      <c r="O430" s="199"/>
      <c r="P430" s="200">
        <f>SUM(P431:P436)</f>
        <v>0</v>
      </c>
      <c r="Q430" s="199"/>
      <c r="R430" s="200">
        <f>SUM(R431:R436)</f>
        <v>0</v>
      </c>
      <c r="S430" s="199"/>
      <c r="T430" s="201">
        <f>SUM(T431:T436)</f>
        <v>0.065000000000000002</v>
      </c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R430" s="202" t="s">
        <v>79</v>
      </c>
      <c r="AT430" s="203" t="s">
        <v>68</v>
      </c>
      <c r="AU430" s="203" t="s">
        <v>77</v>
      </c>
      <c r="AY430" s="202" t="s">
        <v>170</v>
      </c>
      <c r="BK430" s="204">
        <f>SUM(BK431:BK436)</f>
        <v>0</v>
      </c>
    </row>
    <row r="431" s="2" customFormat="1" ht="21.75" customHeight="1">
      <c r="A431" s="40"/>
      <c r="B431" s="41"/>
      <c r="C431" s="207" t="s">
        <v>769</v>
      </c>
      <c r="D431" s="207" t="s">
        <v>172</v>
      </c>
      <c r="E431" s="208" t="s">
        <v>770</v>
      </c>
      <c r="F431" s="209" t="s">
        <v>771</v>
      </c>
      <c r="G431" s="210" t="s">
        <v>268</v>
      </c>
      <c r="H431" s="211">
        <v>5</v>
      </c>
      <c r="I431" s="212"/>
      <c r="J431" s="213">
        <f>ROUND(I431*H431,2)</f>
        <v>0</v>
      </c>
      <c r="K431" s="209" t="s">
        <v>176</v>
      </c>
      <c r="L431" s="46"/>
      <c r="M431" s="214" t="s">
        <v>19</v>
      </c>
      <c r="N431" s="215" t="s">
        <v>40</v>
      </c>
      <c r="O431" s="86"/>
      <c r="P431" s="216">
        <f>O431*H431</f>
        <v>0</v>
      </c>
      <c r="Q431" s="216">
        <v>0</v>
      </c>
      <c r="R431" s="216">
        <f>Q431*H431</f>
        <v>0</v>
      </c>
      <c r="S431" s="216">
        <v>0.012999999999999999</v>
      </c>
      <c r="T431" s="217">
        <f>S431*H431</f>
        <v>0.065000000000000002</v>
      </c>
      <c r="U431" s="40"/>
      <c r="V431" s="40"/>
      <c r="W431" s="40"/>
      <c r="X431" s="40"/>
      <c r="Y431" s="40"/>
      <c r="Z431" s="40"/>
      <c r="AA431" s="40"/>
      <c r="AB431" s="40"/>
      <c r="AC431" s="40"/>
      <c r="AD431" s="40"/>
      <c r="AE431" s="40"/>
      <c r="AR431" s="218" t="s">
        <v>252</v>
      </c>
      <c r="AT431" s="218" t="s">
        <v>172</v>
      </c>
      <c r="AU431" s="218" t="s">
        <v>79</v>
      </c>
      <c r="AY431" s="19" t="s">
        <v>170</v>
      </c>
      <c r="BE431" s="219">
        <f>IF(N431="základní",J431,0)</f>
        <v>0</v>
      </c>
      <c r="BF431" s="219">
        <f>IF(N431="snížená",J431,0)</f>
        <v>0</v>
      </c>
      <c r="BG431" s="219">
        <f>IF(N431="zákl. přenesená",J431,0)</f>
        <v>0</v>
      </c>
      <c r="BH431" s="219">
        <f>IF(N431="sníž. přenesená",J431,0)</f>
        <v>0</v>
      </c>
      <c r="BI431" s="219">
        <f>IF(N431="nulová",J431,0)</f>
        <v>0</v>
      </c>
      <c r="BJ431" s="19" t="s">
        <v>77</v>
      </c>
      <c r="BK431" s="219">
        <f>ROUND(I431*H431,2)</f>
        <v>0</v>
      </c>
      <c r="BL431" s="19" t="s">
        <v>252</v>
      </c>
      <c r="BM431" s="218" t="s">
        <v>772</v>
      </c>
    </row>
    <row r="432" s="2" customFormat="1">
      <c r="A432" s="40"/>
      <c r="B432" s="41"/>
      <c r="C432" s="42"/>
      <c r="D432" s="220" t="s">
        <v>179</v>
      </c>
      <c r="E432" s="42"/>
      <c r="F432" s="221" t="s">
        <v>773</v>
      </c>
      <c r="G432" s="42"/>
      <c r="H432" s="42"/>
      <c r="I432" s="222"/>
      <c r="J432" s="42"/>
      <c r="K432" s="42"/>
      <c r="L432" s="46"/>
      <c r="M432" s="223"/>
      <c r="N432" s="224"/>
      <c r="O432" s="86"/>
      <c r="P432" s="86"/>
      <c r="Q432" s="86"/>
      <c r="R432" s="86"/>
      <c r="S432" s="86"/>
      <c r="T432" s="87"/>
      <c r="U432" s="40"/>
      <c r="V432" s="40"/>
      <c r="W432" s="40"/>
      <c r="X432" s="40"/>
      <c r="Y432" s="40"/>
      <c r="Z432" s="40"/>
      <c r="AA432" s="40"/>
      <c r="AB432" s="40"/>
      <c r="AC432" s="40"/>
      <c r="AD432" s="40"/>
      <c r="AE432" s="40"/>
      <c r="AT432" s="19" t="s">
        <v>179</v>
      </c>
      <c r="AU432" s="19" t="s">
        <v>79</v>
      </c>
    </row>
    <row r="433" s="2" customFormat="1">
      <c r="A433" s="40"/>
      <c r="B433" s="41"/>
      <c r="C433" s="42"/>
      <c r="D433" s="225" t="s">
        <v>181</v>
      </c>
      <c r="E433" s="42"/>
      <c r="F433" s="226" t="s">
        <v>774</v>
      </c>
      <c r="G433" s="42"/>
      <c r="H433" s="42"/>
      <c r="I433" s="222"/>
      <c r="J433" s="42"/>
      <c r="K433" s="42"/>
      <c r="L433" s="46"/>
      <c r="M433" s="223"/>
      <c r="N433" s="224"/>
      <c r="O433" s="86"/>
      <c r="P433" s="86"/>
      <c r="Q433" s="86"/>
      <c r="R433" s="86"/>
      <c r="S433" s="86"/>
      <c r="T433" s="87"/>
      <c r="U433" s="40"/>
      <c r="V433" s="40"/>
      <c r="W433" s="40"/>
      <c r="X433" s="40"/>
      <c r="Y433" s="40"/>
      <c r="Z433" s="40"/>
      <c r="AA433" s="40"/>
      <c r="AB433" s="40"/>
      <c r="AC433" s="40"/>
      <c r="AD433" s="40"/>
      <c r="AE433" s="40"/>
      <c r="AT433" s="19" t="s">
        <v>181</v>
      </c>
      <c r="AU433" s="19" t="s">
        <v>79</v>
      </c>
    </row>
    <row r="434" s="2" customFormat="1" ht="24.15" customHeight="1">
      <c r="A434" s="40"/>
      <c r="B434" s="41"/>
      <c r="C434" s="207" t="s">
        <v>775</v>
      </c>
      <c r="D434" s="207" t="s">
        <v>172</v>
      </c>
      <c r="E434" s="208" t="s">
        <v>776</v>
      </c>
      <c r="F434" s="209" t="s">
        <v>777</v>
      </c>
      <c r="G434" s="210" t="s">
        <v>224</v>
      </c>
      <c r="H434" s="211">
        <v>0.10000000000000001</v>
      </c>
      <c r="I434" s="212"/>
      <c r="J434" s="213">
        <f>ROUND(I434*H434,2)</f>
        <v>0</v>
      </c>
      <c r="K434" s="209" t="s">
        <v>176</v>
      </c>
      <c r="L434" s="46"/>
      <c r="M434" s="214" t="s">
        <v>19</v>
      </c>
      <c r="N434" s="215" t="s">
        <v>40</v>
      </c>
      <c r="O434" s="86"/>
      <c r="P434" s="216">
        <f>O434*H434</f>
        <v>0</v>
      </c>
      <c r="Q434" s="216">
        <v>0</v>
      </c>
      <c r="R434" s="216">
        <f>Q434*H434</f>
        <v>0</v>
      </c>
      <c r="S434" s="216">
        <v>0</v>
      </c>
      <c r="T434" s="217">
        <f>S434*H434</f>
        <v>0</v>
      </c>
      <c r="U434" s="40"/>
      <c r="V434" s="40"/>
      <c r="W434" s="40"/>
      <c r="X434" s="40"/>
      <c r="Y434" s="40"/>
      <c r="Z434" s="40"/>
      <c r="AA434" s="40"/>
      <c r="AB434" s="40"/>
      <c r="AC434" s="40"/>
      <c r="AD434" s="40"/>
      <c r="AE434" s="40"/>
      <c r="AR434" s="218" t="s">
        <v>252</v>
      </c>
      <c r="AT434" s="218" t="s">
        <v>172</v>
      </c>
      <c r="AU434" s="218" t="s">
        <v>79</v>
      </c>
      <c r="AY434" s="19" t="s">
        <v>170</v>
      </c>
      <c r="BE434" s="219">
        <f>IF(N434="základní",J434,0)</f>
        <v>0</v>
      </c>
      <c r="BF434" s="219">
        <f>IF(N434="snížená",J434,0)</f>
        <v>0</v>
      </c>
      <c r="BG434" s="219">
        <f>IF(N434="zákl. přenesená",J434,0)</f>
        <v>0</v>
      </c>
      <c r="BH434" s="219">
        <f>IF(N434="sníž. přenesená",J434,0)</f>
        <v>0</v>
      </c>
      <c r="BI434" s="219">
        <f>IF(N434="nulová",J434,0)</f>
        <v>0</v>
      </c>
      <c r="BJ434" s="19" t="s">
        <v>77</v>
      </c>
      <c r="BK434" s="219">
        <f>ROUND(I434*H434,2)</f>
        <v>0</v>
      </c>
      <c r="BL434" s="19" t="s">
        <v>252</v>
      </c>
      <c r="BM434" s="218" t="s">
        <v>778</v>
      </c>
    </row>
    <row r="435" s="2" customFormat="1">
      <c r="A435" s="40"/>
      <c r="B435" s="41"/>
      <c r="C435" s="42"/>
      <c r="D435" s="220" t="s">
        <v>179</v>
      </c>
      <c r="E435" s="42"/>
      <c r="F435" s="221" t="s">
        <v>779</v>
      </c>
      <c r="G435" s="42"/>
      <c r="H435" s="42"/>
      <c r="I435" s="222"/>
      <c r="J435" s="42"/>
      <c r="K435" s="42"/>
      <c r="L435" s="46"/>
      <c r="M435" s="223"/>
      <c r="N435" s="224"/>
      <c r="O435" s="86"/>
      <c r="P435" s="86"/>
      <c r="Q435" s="86"/>
      <c r="R435" s="86"/>
      <c r="S435" s="86"/>
      <c r="T435" s="87"/>
      <c r="U435" s="40"/>
      <c r="V435" s="40"/>
      <c r="W435" s="40"/>
      <c r="X435" s="40"/>
      <c r="Y435" s="40"/>
      <c r="Z435" s="40"/>
      <c r="AA435" s="40"/>
      <c r="AB435" s="40"/>
      <c r="AC435" s="40"/>
      <c r="AD435" s="40"/>
      <c r="AE435" s="40"/>
      <c r="AT435" s="19" t="s">
        <v>179</v>
      </c>
      <c r="AU435" s="19" t="s">
        <v>79</v>
      </c>
    </row>
    <row r="436" s="2" customFormat="1">
      <c r="A436" s="40"/>
      <c r="B436" s="41"/>
      <c r="C436" s="42"/>
      <c r="D436" s="225" t="s">
        <v>181</v>
      </c>
      <c r="E436" s="42"/>
      <c r="F436" s="226" t="s">
        <v>780</v>
      </c>
      <c r="G436" s="42"/>
      <c r="H436" s="42"/>
      <c r="I436" s="222"/>
      <c r="J436" s="42"/>
      <c r="K436" s="42"/>
      <c r="L436" s="46"/>
      <c r="M436" s="223"/>
      <c r="N436" s="224"/>
      <c r="O436" s="86"/>
      <c r="P436" s="86"/>
      <c r="Q436" s="86"/>
      <c r="R436" s="86"/>
      <c r="S436" s="86"/>
      <c r="T436" s="87"/>
      <c r="U436" s="40"/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  <c r="AT436" s="19" t="s">
        <v>181</v>
      </c>
      <c r="AU436" s="19" t="s">
        <v>79</v>
      </c>
    </row>
    <row r="437" s="12" customFormat="1" ht="22.8" customHeight="1">
      <c r="A437" s="12"/>
      <c r="B437" s="191"/>
      <c r="C437" s="192"/>
      <c r="D437" s="193" t="s">
        <v>68</v>
      </c>
      <c r="E437" s="205" t="s">
        <v>781</v>
      </c>
      <c r="F437" s="205" t="s">
        <v>782</v>
      </c>
      <c r="G437" s="192"/>
      <c r="H437" s="192"/>
      <c r="I437" s="195"/>
      <c r="J437" s="206">
        <f>BK437</f>
        <v>0</v>
      </c>
      <c r="K437" s="192"/>
      <c r="L437" s="197"/>
      <c r="M437" s="198"/>
      <c r="N437" s="199"/>
      <c r="O437" s="199"/>
      <c r="P437" s="200">
        <f>SUM(P438:P466)</f>
        <v>0</v>
      </c>
      <c r="Q437" s="199"/>
      <c r="R437" s="200">
        <f>SUM(R438:R466)</f>
        <v>1.26162741</v>
      </c>
      <c r="S437" s="199"/>
      <c r="T437" s="201">
        <f>SUM(T438:T466)</f>
        <v>1.2462664999999999</v>
      </c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R437" s="202" t="s">
        <v>79</v>
      </c>
      <c r="AT437" s="203" t="s">
        <v>68</v>
      </c>
      <c r="AU437" s="203" t="s">
        <v>77</v>
      </c>
      <c r="AY437" s="202" t="s">
        <v>170</v>
      </c>
      <c r="BK437" s="204">
        <f>SUM(BK438:BK466)</f>
        <v>0</v>
      </c>
    </row>
    <row r="438" s="2" customFormat="1" ht="16.5" customHeight="1">
      <c r="A438" s="40"/>
      <c r="B438" s="41"/>
      <c r="C438" s="207" t="s">
        <v>783</v>
      </c>
      <c r="D438" s="207" t="s">
        <v>172</v>
      </c>
      <c r="E438" s="208" t="s">
        <v>784</v>
      </c>
      <c r="F438" s="209" t="s">
        <v>785</v>
      </c>
      <c r="G438" s="210" t="s">
        <v>203</v>
      </c>
      <c r="H438" s="211">
        <v>35.305</v>
      </c>
      <c r="I438" s="212"/>
      <c r="J438" s="213">
        <f>ROUND(I438*H438,2)</f>
        <v>0</v>
      </c>
      <c r="K438" s="209" t="s">
        <v>176</v>
      </c>
      <c r="L438" s="46"/>
      <c r="M438" s="214" t="s">
        <v>19</v>
      </c>
      <c r="N438" s="215" t="s">
        <v>40</v>
      </c>
      <c r="O438" s="86"/>
      <c r="P438" s="216">
        <f>O438*H438</f>
        <v>0</v>
      </c>
      <c r="Q438" s="216">
        <v>0</v>
      </c>
      <c r="R438" s="216">
        <f>Q438*H438</f>
        <v>0</v>
      </c>
      <c r="S438" s="216">
        <v>0</v>
      </c>
      <c r="T438" s="217">
        <f>S438*H438</f>
        <v>0</v>
      </c>
      <c r="U438" s="40"/>
      <c r="V438" s="40"/>
      <c r="W438" s="40"/>
      <c r="X438" s="40"/>
      <c r="Y438" s="40"/>
      <c r="Z438" s="40"/>
      <c r="AA438" s="40"/>
      <c r="AB438" s="40"/>
      <c r="AC438" s="40"/>
      <c r="AD438" s="40"/>
      <c r="AE438" s="40"/>
      <c r="AR438" s="218" t="s">
        <v>252</v>
      </c>
      <c r="AT438" s="218" t="s">
        <v>172</v>
      </c>
      <c r="AU438" s="218" t="s">
        <v>79</v>
      </c>
      <c r="AY438" s="19" t="s">
        <v>170</v>
      </c>
      <c r="BE438" s="219">
        <f>IF(N438="základní",J438,0)</f>
        <v>0</v>
      </c>
      <c r="BF438" s="219">
        <f>IF(N438="snížená",J438,0)</f>
        <v>0</v>
      </c>
      <c r="BG438" s="219">
        <f>IF(N438="zákl. přenesená",J438,0)</f>
        <v>0</v>
      </c>
      <c r="BH438" s="219">
        <f>IF(N438="sníž. přenesená",J438,0)</f>
        <v>0</v>
      </c>
      <c r="BI438" s="219">
        <f>IF(N438="nulová",J438,0)</f>
        <v>0</v>
      </c>
      <c r="BJ438" s="19" t="s">
        <v>77</v>
      </c>
      <c r="BK438" s="219">
        <f>ROUND(I438*H438,2)</f>
        <v>0</v>
      </c>
      <c r="BL438" s="19" t="s">
        <v>252</v>
      </c>
      <c r="BM438" s="218" t="s">
        <v>786</v>
      </c>
    </row>
    <row r="439" s="2" customFormat="1">
      <c r="A439" s="40"/>
      <c r="B439" s="41"/>
      <c r="C439" s="42"/>
      <c r="D439" s="220" t="s">
        <v>179</v>
      </c>
      <c r="E439" s="42"/>
      <c r="F439" s="221" t="s">
        <v>787</v>
      </c>
      <c r="G439" s="42"/>
      <c r="H439" s="42"/>
      <c r="I439" s="222"/>
      <c r="J439" s="42"/>
      <c r="K439" s="42"/>
      <c r="L439" s="46"/>
      <c r="M439" s="223"/>
      <c r="N439" s="224"/>
      <c r="O439" s="86"/>
      <c r="P439" s="86"/>
      <c r="Q439" s="86"/>
      <c r="R439" s="86"/>
      <c r="S439" s="86"/>
      <c r="T439" s="87"/>
      <c r="U439" s="40"/>
      <c r="V439" s="40"/>
      <c r="W439" s="40"/>
      <c r="X439" s="40"/>
      <c r="Y439" s="40"/>
      <c r="Z439" s="40"/>
      <c r="AA439" s="40"/>
      <c r="AB439" s="40"/>
      <c r="AC439" s="40"/>
      <c r="AD439" s="40"/>
      <c r="AE439" s="40"/>
      <c r="AT439" s="19" t="s">
        <v>179</v>
      </c>
      <c r="AU439" s="19" t="s">
        <v>79</v>
      </c>
    </row>
    <row r="440" s="2" customFormat="1">
      <c r="A440" s="40"/>
      <c r="B440" s="41"/>
      <c r="C440" s="42"/>
      <c r="D440" s="225" t="s">
        <v>181</v>
      </c>
      <c r="E440" s="42"/>
      <c r="F440" s="226" t="s">
        <v>788</v>
      </c>
      <c r="G440" s="42"/>
      <c r="H440" s="42"/>
      <c r="I440" s="222"/>
      <c r="J440" s="42"/>
      <c r="K440" s="42"/>
      <c r="L440" s="46"/>
      <c r="M440" s="223"/>
      <c r="N440" s="224"/>
      <c r="O440" s="86"/>
      <c r="P440" s="86"/>
      <c r="Q440" s="86"/>
      <c r="R440" s="86"/>
      <c r="S440" s="86"/>
      <c r="T440" s="87"/>
      <c r="U440" s="40"/>
      <c r="V440" s="40"/>
      <c r="W440" s="40"/>
      <c r="X440" s="40"/>
      <c r="Y440" s="40"/>
      <c r="Z440" s="40"/>
      <c r="AA440" s="40"/>
      <c r="AB440" s="40"/>
      <c r="AC440" s="40"/>
      <c r="AD440" s="40"/>
      <c r="AE440" s="40"/>
      <c r="AT440" s="19" t="s">
        <v>181</v>
      </c>
      <c r="AU440" s="19" t="s">
        <v>79</v>
      </c>
    </row>
    <row r="441" s="2" customFormat="1" ht="16.5" customHeight="1">
      <c r="A441" s="40"/>
      <c r="B441" s="41"/>
      <c r="C441" s="207" t="s">
        <v>789</v>
      </c>
      <c r="D441" s="207" t="s">
        <v>172</v>
      </c>
      <c r="E441" s="208" t="s">
        <v>790</v>
      </c>
      <c r="F441" s="209" t="s">
        <v>791</v>
      </c>
      <c r="G441" s="210" t="s">
        <v>203</v>
      </c>
      <c r="H441" s="211">
        <v>35.305</v>
      </c>
      <c r="I441" s="212"/>
      <c r="J441" s="213">
        <f>ROUND(I441*H441,2)</f>
        <v>0</v>
      </c>
      <c r="K441" s="209" t="s">
        <v>176</v>
      </c>
      <c r="L441" s="46"/>
      <c r="M441" s="214" t="s">
        <v>19</v>
      </c>
      <c r="N441" s="215" t="s">
        <v>40</v>
      </c>
      <c r="O441" s="86"/>
      <c r="P441" s="216">
        <f>O441*H441</f>
        <v>0</v>
      </c>
      <c r="Q441" s="216">
        <v>0.00029999999999999997</v>
      </c>
      <c r="R441" s="216">
        <f>Q441*H441</f>
        <v>0.010591499999999999</v>
      </c>
      <c r="S441" s="216">
        <v>0</v>
      </c>
      <c r="T441" s="217">
        <f>S441*H441</f>
        <v>0</v>
      </c>
      <c r="U441" s="40"/>
      <c r="V441" s="40"/>
      <c r="W441" s="40"/>
      <c r="X441" s="40"/>
      <c r="Y441" s="40"/>
      <c r="Z441" s="40"/>
      <c r="AA441" s="40"/>
      <c r="AB441" s="40"/>
      <c r="AC441" s="40"/>
      <c r="AD441" s="40"/>
      <c r="AE441" s="40"/>
      <c r="AR441" s="218" t="s">
        <v>252</v>
      </c>
      <c r="AT441" s="218" t="s">
        <v>172</v>
      </c>
      <c r="AU441" s="218" t="s">
        <v>79</v>
      </c>
      <c r="AY441" s="19" t="s">
        <v>170</v>
      </c>
      <c r="BE441" s="219">
        <f>IF(N441="základní",J441,0)</f>
        <v>0</v>
      </c>
      <c r="BF441" s="219">
        <f>IF(N441="snížená",J441,0)</f>
        <v>0</v>
      </c>
      <c r="BG441" s="219">
        <f>IF(N441="zákl. přenesená",J441,0)</f>
        <v>0</v>
      </c>
      <c r="BH441" s="219">
        <f>IF(N441="sníž. přenesená",J441,0)</f>
        <v>0</v>
      </c>
      <c r="BI441" s="219">
        <f>IF(N441="nulová",J441,0)</f>
        <v>0</v>
      </c>
      <c r="BJ441" s="19" t="s">
        <v>77</v>
      </c>
      <c r="BK441" s="219">
        <f>ROUND(I441*H441,2)</f>
        <v>0</v>
      </c>
      <c r="BL441" s="19" t="s">
        <v>252</v>
      </c>
      <c r="BM441" s="218" t="s">
        <v>792</v>
      </c>
    </row>
    <row r="442" s="2" customFormat="1">
      <c r="A442" s="40"/>
      <c r="B442" s="41"/>
      <c r="C442" s="42"/>
      <c r="D442" s="220" t="s">
        <v>179</v>
      </c>
      <c r="E442" s="42"/>
      <c r="F442" s="221" t="s">
        <v>793</v>
      </c>
      <c r="G442" s="42"/>
      <c r="H442" s="42"/>
      <c r="I442" s="222"/>
      <c r="J442" s="42"/>
      <c r="K442" s="42"/>
      <c r="L442" s="46"/>
      <c r="M442" s="223"/>
      <c r="N442" s="224"/>
      <c r="O442" s="86"/>
      <c r="P442" s="86"/>
      <c r="Q442" s="86"/>
      <c r="R442" s="86"/>
      <c r="S442" s="86"/>
      <c r="T442" s="87"/>
      <c r="U442" s="40"/>
      <c r="V442" s="40"/>
      <c r="W442" s="40"/>
      <c r="X442" s="40"/>
      <c r="Y442" s="40"/>
      <c r="Z442" s="40"/>
      <c r="AA442" s="40"/>
      <c r="AB442" s="40"/>
      <c r="AC442" s="40"/>
      <c r="AD442" s="40"/>
      <c r="AE442" s="40"/>
      <c r="AT442" s="19" t="s">
        <v>179</v>
      </c>
      <c r="AU442" s="19" t="s">
        <v>79</v>
      </c>
    </row>
    <row r="443" s="2" customFormat="1">
      <c r="A443" s="40"/>
      <c r="B443" s="41"/>
      <c r="C443" s="42"/>
      <c r="D443" s="225" t="s">
        <v>181</v>
      </c>
      <c r="E443" s="42"/>
      <c r="F443" s="226" t="s">
        <v>794</v>
      </c>
      <c r="G443" s="42"/>
      <c r="H443" s="42"/>
      <c r="I443" s="222"/>
      <c r="J443" s="42"/>
      <c r="K443" s="42"/>
      <c r="L443" s="46"/>
      <c r="M443" s="223"/>
      <c r="N443" s="224"/>
      <c r="O443" s="86"/>
      <c r="P443" s="86"/>
      <c r="Q443" s="86"/>
      <c r="R443" s="86"/>
      <c r="S443" s="86"/>
      <c r="T443" s="87"/>
      <c r="U443" s="40"/>
      <c r="V443" s="40"/>
      <c r="W443" s="40"/>
      <c r="X443" s="40"/>
      <c r="Y443" s="40"/>
      <c r="Z443" s="40"/>
      <c r="AA443" s="40"/>
      <c r="AB443" s="40"/>
      <c r="AC443" s="40"/>
      <c r="AD443" s="40"/>
      <c r="AE443" s="40"/>
      <c r="AT443" s="19" t="s">
        <v>181</v>
      </c>
      <c r="AU443" s="19" t="s">
        <v>79</v>
      </c>
    </row>
    <row r="444" s="2" customFormat="1" ht="21.75" customHeight="1">
      <c r="A444" s="40"/>
      <c r="B444" s="41"/>
      <c r="C444" s="207" t="s">
        <v>795</v>
      </c>
      <c r="D444" s="207" t="s">
        <v>172</v>
      </c>
      <c r="E444" s="208" t="s">
        <v>796</v>
      </c>
      <c r="F444" s="209" t="s">
        <v>797</v>
      </c>
      <c r="G444" s="210" t="s">
        <v>203</v>
      </c>
      <c r="H444" s="211">
        <v>35.305</v>
      </c>
      <c r="I444" s="212"/>
      <c r="J444" s="213">
        <f>ROUND(I444*H444,2)</f>
        <v>0</v>
      </c>
      <c r="K444" s="209" t="s">
        <v>176</v>
      </c>
      <c r="L444" s="46"/>
      <c r="M444" s="214" t="s">
        <v>19</v>
      </c>
      <c r="N444" s="215" t="s">
        <v>40</v>
      </c>
      <c r="O444" s="86"/>
      <c r="P444" s="216">
        <f>O444*H444</f>
        <v>0</v>
      </c>
      <c r="Q444" s="216">
        <v>0.0045500000000000002</v>
      </c>
      <c r="R444" s="216">
        <f>Q444*H444</f>
        <v>0.16063775</v>
      </c>
      <c r="S444" s="216">
        <v>0</v>
      </c>
      <c r="T444" s="217">
        <f>S444*H444</f>
        <v>0</v>
      </c>
      <c r="U444" s="40"/>
      <c r="V444" s="40"/>
      <c r="W444" s="40"/>
      <c r="X444" s="40"/>
      <c r="Y444" s="40"/>
      <c r="Z444" s="40"/>
      <c r="AA444" s="40"/>
      <c r="AB444" s="40"/>
      <c r="AC444" s="40"/>
      <c r="AD444" s="40"/>
      <c r="AE444" s="40"/>
      <c r="AR444" s="218" t="s">
        <v>252</v>
      </c>
      <c r="AT444" s="218" t="s">
        <v>172</v>
      </c>
      <c r="AU444" s="218" t="s">
        <v>79</v>
      </c>
      <c r="AY444" s="19" t="s">
        <v>170</v>
      </c>
      <c r="BE444" s="219">
        <f>IF(N444="základní",J444,0)</f>
        <v>0</v>
      </c>
      <c r="BF444" s="219">
        <f>IF(N444="snížená",J444,0)</f>
        <v>0</v>
      </c>
      <c r="BG444" s="219">
        <f>IF(N444="zákl. přenesená",J444,0)</f>
        <v>0</v>
      </c>
      <c r="BH444" s="219">
        <f>IF(N444="sníž. přenesená",J444,0)</f>
        <v>0</v>
      </c>
      <c r="BI444" s="219">
        <f>IF(N444="nulová",J444,0)</f>
        <v>0</v>
      </c>
      <c r="BJ444" s="19" t="s">
        <v>77</v>
      </c>
      <c r="BK444" s="219">
        <f>ROUND(I444*H444,2)</f>
        <v>0</v>
      </c>
      <c r="BL444" s="19" t="s">
        <v>252</v>
      </c>
      <c r="BM444" s="218" t="s">
        <v>798</v>
      </c>
    </row>
    <row r="445" s="2" customFormat="1">
      <c r="A445" s="40"/>
      <c r="B445" s="41"/>
      <c r="C445" s="42"/>
      <c r="D445" s="220" t="s">
        <v>179</v>
      </c>
      <c r="E445" s="42"/>
      <c r="F445" s="221" t="s">
        <v>799</v>
      </c>
      <c r="G445" s="42"/>
      <c r="H445" s="42"/>
      <c r="I445" s="222"/>
      <c r="J445" s="42"/>
      <c r="K445" s="42"/>
      <c r="L445" s="46"/>
      <c r="M445" s="223"/>
      <c r="N445" s="224"/>
      <c r="O445" s="86"/>
      <c r="P445" s="86"/>
      <c r="Q445" s="86"/>
      <c r="R445" s="86"/>
      <c r="S445" s="86"/>
      <c r="T445" s="87"/>
      <c r="U445" s="40"/>
      <c r="V445" s="40"/>
      <c r="W445" s="40"/>
      <c r="X445" s="40"/>
      <c r="Y445" s="40"/>
      <c r="Z445" s="40"/>
      <c r="AA445" s="40"/>
      <c r="AB445" s="40"/>
      <c r="AC445" s="40"/>
      <c r="AD445" s="40"/>
      <c r="AE445" s="40"/>
      <c r="AT445" s="19" t="s">
        <v>179</v>
      </c>
      <c r="AU445" s="19" t="s">
        <v>79</v>
      </c>
    </row>
    <row r="446" s="2" customFormat="1">
      <c r="A446" s="40"/>
      <c r="B446" s="41"/>
      <c r="C446" s="42"/>
      <c r="D446" s="225" t="s">
        <v>181</v>
      </c>
      <c r="E446" s="42"/>
      <c r="F446" s="226" t="s">
        <v>800</v>
      </c>
      <c r="G446" s="42"/>
      <c r="H446" s="42"/>
      <c r="I446" s="222"/>
      <c r="J446" s="42"/>
      <c r="K446" s="42"/>
      <c r="L446" s="46"/>
      <c r="M446" s="223"/>
      <c r="N446" s="224"/>
      <c r="O446" s="86"/>
      <c r="P446" s="86"/>
      <c r="Q446" s="86"/>
      <c r="R446" s="86"/>
      <c r="S446" s="86"/>
      <c r="T446" s="87"/>
      <c r="U446" s="40"/>
      <c r="V446" s="40"/>
      <c r="W446" s="40"/>
      <c r="X446" s="40"/>
      <c r="Y446" s="40"/>
      <c r="Z446" s="40"/>
      <c r="AA446" s="40"/>
      <c r="AB446" s="40"/>
      <c r="AC446" s="40"/>
      <c r="AD446" s="40"/>
      <c r="AE446" s="40"/>
      <c r="AT446" s="19" t="s">
        <v>181</v>
      </c>
      <c r="AU446" s="19" t="s">
        <v>79</v>
      </c>
    </row>
    <row r="447" s="2" customFormat="1" ht="16.5" customHeight="1">
      <c r="A447" s="40"/>
      <c r="B447" s="41"/>
      <c r="C447" s="207" t="s">
        <v>801</v>
      </c>
      <c r="D447" s="207" t="s">
        <v>172</v>
      </c>
      <c r="E447" s="208" t="s">
        <v>802</v>
      </c>
      <c r="F447" s="209" t="s">
        <v>803</v>
      </c>
      <c r="G447" s="210" t="s">
        <v>203</v>
      </c>
      <c r="H447" s="211">
        <v>35.305</v>
      </c>
      <c r="I447" s="212"/>
      <c r="J447" s="213">
        <f>ROUND(I447*H447,2)</f>
        <v>0</v>
      </c>
      <c r="K447" s="209" t="s">
        <v>176</v>
      </c>
      <c r="L447" s="46"/>
      <c r="M447" s="214" t="s">
        <v>19</v>
      </c>
      <c r="N447" s="215" t="s">
        <v>40</v>
      </c>
      <c r="O447" s="86"/>
      <c r="P447" s="216">
        <f>O447*H447</f>
        <v>0</v>
      </c>
      <c r="Q447" s="216">
        <v>0</v>
      </c>
      <c r="R447" s="216">
        <f>Q447*H447</f>
        <v>0</v>
      </c>
      <c r="S447" s="216">
        <v>0.035299999999999998</v>
      </c>
      <c r="T447" s="217">
        <f>S447*H447</f>
        <v>1.2462664999999999</v>
      </c>
      <c r="U447" s="40"/>
      <c r="V447" s="40"/>
      <c r="W447" s="40"/>
      <c r="X447" s="40"/>
      <c r="Y447" s="40"/>
      <c r="Z447" s="40"/>
      <c r="AA447" s="40"/>
      <c r="AB447" s="40"/>
      <c r="AC447" s="40"/>
      <c r="AD447" s="40"/>
      <c r="AE447" s="40"/>
      <c r="AR447" s="218" t="s">
        <v>177</v>
      </c>
      <c r="AT447" s="218" t="s">
        <v>172</v>
      </c>
      <c r="AU447" s="218" t="s">
        <v>79</v>
      </c>
      <c r="AY447" s="19" t="s">
        <v>170</v>
      </c>
      <c r="BE447" s="219">
        <f>IF(N447="základní",J447,0)</f>
        <v>0</v>
      </c>
      <c r="BF447" s="219">
        <f>IF(N447="snížená",J447,0)</f>
        <v>0</v>
      </c>
      <c r="BG447" s="219">
        <f>IF(N447="zákl. přenesená",J447,0)</f>
        <v>0</v>
      </c>
      <c r="BH447" s="219">
        <f>IF(N447="sníž. přenesená",J447,0)</f>
        <v>0</v>
      </c>
      <c r="BI447" s="219">
        <f>IF(N447="nulová",J447,0)</f>
        <v>0</v>
      </c>
      <c r="BJ447" s="19" t="s">
        <v>77</v>
      </c>
      <c r="BK447" s="219">
        <f>ROUND(I447*H447,2)</f>
        <v>0</v>
      </c>
      <c r="BL447" s="19" t="s">
        <v>177</v>
      </c>
      <c r="BM447" s="218" t="s">
        <v>804</v>
      </c>
    </row>
    <row r="448" s="2" customFormat="1">
      <c r="A448" s="40"/>
      <c r="B448" s="41"/>
      <c r="C448" s="42"/>
      <c r="D448" s="220" t="s">
        <v>179</v>
      </c>
      <c r="E448" s="42"/>
      <c r="F448" s="221" t="s">
        <v>803</v>
      </c>
      <c r="G448" s="42"/>
      <c r="H448" s="42"/>
      <c r="I448" s="222"/>
      <c r="J448" s="42"/>
      <c r="K448" s="42"/>
      <c r="L448" s="46"/>
      <c r="M448" s="223"/>
      <c r="N448" s="224"/>
      <c r="O448" s="86"/>
      <c r="P448" s="86"/>
      <c r="Q448" s="86"/>
      <c r="R448" s="86"/>
      <c r="S448" s="86"/>
      <c r="T448" s="87"/>
      <c r="U448" s="40"/>
      <c r="V448" s="40"/>
      <c r="W448" s="40"/>
      <c r="X448" s="40"/>
      <c r="Y448" s="40"/>
      <c r="Z448" s="40"/>
      <c r="AA448" s="40"/>
      <c r="AB448" s="40"/>
      <c r="AC448" s="40"/>
      <c r="AD448" s="40"/>
      <c r="AE448" s="40"/>
      <c r="AT448" s="19" t="s">
        <v>179</v>
      </c>
      <c r="AU448" s="19" t="s">
        <v>79</v>
      </c>
    </row>
    <row r="449" s="2" customFormat="1">
      <c r="A449" s="40"/>
      <c r="B449" s="41"/>
      <c r="C449" s="42"/>
      <c r="D449" s="225" t="s">
        <v>181</v>
      </c>
      <c r="E449" s="42"/>
      <c r="F449" s="226" t="s">
        <v>805</v>
      </c>
      <c r="G449" s="42"/>
      <c r="H449" s="42"/>
      <c r="I449" s="222"/>
      <c r="J449" s="42"/>
      <c r="K449" s="42"/>
      <c r="L449" s="46"/>
      <c r="M449" s="223"/>
      <c r="N449" s="224"/>
      <c r="O449" s="86"/>
      <c r="P449" s="86"/>
      <c r="Q449" s="86"/>
      <c r="R449" s="86"/>
      <c r="S449" s="86"/>
      <c r="T449" s="87"/>
      <c r="U449" s="40"/>
      <c r="V449" s="40"/>
      <c r="W449" s="40"/>
      <c r="X449" s="40"/>
      <c r="Y449" s="40"/>
      <c r="Z449" s="40"/>
      <c r="AA449" s="40"/>
      <c r="AB449" s="40"/>
      <c r="AC449" s="40"/>
      <c r="AD449" s="40"/>
      <c r="AE449" s="40"/>
      <c r="AT449" s="19" t="s">
        <v>181</v>
      </c>
      <c r="AU449" s="19" t="s">
        <v>79</v>
      </c>
    </row>
    <row r="450" s="2" customFormat="1" ht="33" customHeight="1">
      <c r="A450" s="40"/>
      <c r="B450" s="41"/>
      <c r="C450" s="207" t="s">
        <v>806</v>
      </c>
      <c r="D450" s="207" t="s">
        <v>172</v>
      </c>
      <c r="E450" s="208" t="s">
        <v>807</v>
      </c>
      <c r="F450" s="209" t="s">
        <v>808</v>
      </c>
      <c r="G450" s="210" t="s">
        <v>203</v>
      </c>
      <c r="H450" s="211">
        <v>35.305</v>
      </c>
      <c r="I450" s="212"/>
      <c r="J450" s="213">
        <f>ROUND(I450*H450,2)</f>
        <v>0</v>
      </c>
      <c r="K450" s="209" t="s">
        <v>176</v>
      </c>
      <c r="L450" s="46"/>
      <c r="M450" s="214" t="s">
        <v>19</v>
      </c>
      <c r="N450" s="215" t="s">
        <v>40</v>
      </c>
      <c r="O450" s="86"/>
      <c r="P450" s="216">
        <f>O450*H450</f>
        <v>0</v>
      </c>
      <c r="Q450" s="216">
        <v>0.0060000000000000001</v>
      </c>
      <c r="R450" s="216">
        <f>Q450*H450</f>
        <v>0.21182999999999999</v>
      </c>
      <c r="S450" s="216">
        <v>0</v>
      </c>
      <c r="T450" s="217">
        <f>S450*H450</f>
        <v>0</v>
      </c>
      <c r="U450" s="40"/>
      <c r="V450" s="40"/>
      <c r="W450" s="40"/>
      <c r="X450" s="40"/>
      <c r="Y450" s="40"/>
      <c r="Z450" s="40"/>
      <c r="AA450" s="40"/>
      <c r="AB450" s="40"/>
      <c r="AC450" s="40"/>
      <c r="AD450" s="40"/>
      <c r="AE450" s="40"/>
      <c r="AR450" s="218" t="s">
        <v>252</v>
      </c>
      <c r="AT450" s="218" t="s">
        <v>172</v>
      </c>
      <c r="AU450" s="218" t="s">
        <v>79</v>
      </c>
      <c r="AY450" s="19" t="s">
        <v>170</v>
      </c>
      <c r="BE450" s="219">
        <f>IF(N450="základní",J450,0)</f>
        <v>0</v>
      </c>
      <c r="BF450" s="219">
        <f>IF(N450="snížená",J450,0)</f>
        <v>0</v>
      </c>
      <c r="BG450" s="219">
        <f>IF(N450="zákl. přenesená",J450,0)</f>
        <v>0</v>
      </c>
      <c r="BH450" s="219">
        <f>IF(N450="sníž. přenesená",J450,0)</f>
        <v>0</v>
      </c>
      <c r="BI450" s="219">
        <f>IF(N450="nulová",J450,0)</f>
        <v>0</v>
      </c>
      <c r="BJ450" s="19" t="s">
        <v>77</v>
      </c>
      <c r="BK450" s="219">
        <f>ROUND(I450*H450,2)</f>
        <v>0</v>
      </c>
      <c r="BL450" s="19" t="s">
        <v>252</v>
      </c>
      <c r="BM450" s="218" t="s">
        <v>809</v>
      </c>
    </row>
    <row r="451" s="2" customFormat="1">
      <c r="A451" s="40"/>
      <c r="B451" s="41"/>
      <c r="C451" s="42"/>
      <c r="D451" s="220" t="s">
        <v>179</v>
      </c>
      <c r="E451" s="42"/>
      <c r="F451" s="221" t="s">
        <v>810</v>
      </c>
      <c r="G451" s="42"/>
      <c r="H451" s="42"/>
      <c r="I451" s="222"/>
      <c r="J451" s="42"/>
      <c r="K451" s="42"/>
      <c r="L451" s="46"/>
      <c r="M451" s="223"/>
      <c r="N451" s="224"/>
      <c r="O451" s="86"/>
      <c r="P451" s="86"/>
      <c r="Q451" s="86"/>
      <c r="R451" s="86"/>
      <c r="S451" s="86"/>
      <c r="T451" s="87"/>
      <c r="U451" s="40"/>
      <c r="V451" s="40"/>
      <c r="W451" s="40"/>
      <c r="X451" s="40"/>
      <c r="Y451" s="40"/>
      <c r="Z451" s="40"/>
      <c r="AA451" s="40"/>
      <c r="AB451" s="40"/>
      <c r="AC451" s="40"/>
      <c r="AD451" s="40"/>
      <c r="AE451" s="40"/>
      <c r="AT451" s="19" t="s">
        <v>179</v>
      </c>
      <c r="AU451" s="19" t="s">
        <v>79</v>
      </c>
    </row>
    <row r="452" s="2" customFormat="1">
      <c r="A452" s="40"/>
      <c r="B452" s="41"/>
      <c r="C452" s="42"/>
      <c r="D452" s="225" t="s">
        <v>181</v>
      </c>
      <c r="E452" s="42"/>
      <c r="F452" s="226" t="s">
        <v>811</v>
      </c>
      <c r="G452" s="42"/>
      <c r="H452" s="42"/>
      <c r="I452" s="222"/>
      <c r="J452" s="42"/>
      <c r="K452" s="42"/>
      <c r="L452" s="46"/>
      <c r="M452" s="223"/>
      <c r="N452" s="224"/>
      <c r="O452" s="86"/>
      <c r="P452" s="86"/>
      <c r="Q452" s="86"/>
      <c r="R452" s="86"/>
      <c r="S452" s="86"/>
      <c r="T452" s="87"/>
      <c r="U452" s="40"/>
      <c r="V452" s="40"/>
      <c r="W452" s="40"/>
      <c r="X452" s="40"/>
      <c r="Y452" s="40"/>
      <c r="Z452" s="40"/>
      <c r="AA452" s="40"/>
      <c r="AB452" s="40"/>
      <c r="AC452" s="40"/>
      <c r="AD452" s="40"/>
      <c r="AE452" s="40"/>
      <c r="AT452" s="19" t="s">
        <v>181</v>
      </c>
      <c r="AU452" s="19" t="s">
        <v>79</v>
      </c>
    </row>
    <row r="453" s="2" customFormat="1" ht="24.15" customHeight="1">
      <c r="A453" s="40"/>
      <c r="B453" s="41"/>
      <c r="C453" s="248" t="s">
        <v>812</v>
      </c>
      <c r="D453" s="248" t="s">
        <v>265</v>
      </c>
      <c r="E453" s="249" t="s">
        <v>813</v>
      </c>
      <c r="F453" s="250" t="s">
        <v>814</v>
      </c>
      <c r="G453" s="251" t="s">
        <v>203</v>
      </c>
      <c r="H453" s="252">
        <v>38.835999999999999</v>
      </c>
      <c r="I453" s="253"/>
      <c r="J453" s="254">
        <f>ROUND(I453*H453,2)</f>
        <v>0</v>
      </c>
      <c r="K453" s="250" t="s">
        <v>176</v>
      </c>
      <c r="L453" s="255"/>
      <c r="M453" s="256" t="s">
        <v>19</v>
      </c>
      <c r="N453" s="257" t="s">
        <v>40</v>
      </c>
      <c r="O453" s="86"/>
      <c r="P453" s="216">
        <f>O453*H453</f>
        <v>0</v>
      </c>
      <c r="Q453" s="216">
        <v>0.021999999999999999</v>
      </c>
      <c r="R453" s="216">
        <f>Q453*H453</f>
        <v>0.85439199999999993</v>
      </c>
      <c r="S453" s="216">
        <v>0</v>
      </c>
      <c r="T453" s="217">
        <f>S453*H453</f>
        <v>0</v>
      </c>
      <c r="U453" s="40"/>
      <c r="V453" s="40"/>
      <c r="W453" s="40"/>
      <c r="X453" s="40"/>
      <c r="Y453" s="40"/>
      <c r="Z453" s="40"/>
      <c r="AA453" s="40"/>
      <c r="AB453" s="40"/>
      <c r="AC453" s="40"/>
      <c r="AD453" s="40"/>
      <c r="AE453" s="40"/>
      <c r="AR453" s="218" t="s">
        <v>314</v>
      </c>
      <c r="AT453" s="218" t="s">
        <v>265</v>
      </c>
      <c r="AU453" s="218" t="s">
        <v>79</v>
      </c>
      <c r="AY453" s="19" t="s">
        <v>170</v>
      </c>
      <c r="BE453" s="219">
        <f>IF(N453="základní",J453,0)</f>
        <v>0</v>
      </c>
      <c r="BF453" s="219">
        <f>IF(N453="snížená",J453,0)</f>
        <v>0</v>
      </c>
      <c r="BG453" s="219">
        <f>IF(N453="zákl. přenesená",J453,0)</f>
        <v>0</v>
      </c>
      <c r="BH453" s="219">
        <f>IF(N453="sníž. přenesená",J453,0)</f>
        <v>0</v>
      </c>
      <c r="BI453" s="219">
        <f>IF(N453="nulová",J453,0)</f>
        <v>0</v>
      </c>
      <c r="BJ453" s="19" t="s">
        <v>77</v>
      </c>
      <c r="BK453" s="219">
        <f>ROUND(I453*H453,2)</f>
        <v>0</v>
      </c>
      <c r="BL453" s="19" t="s">
        <v>252</v>
      </c>
      <c r="BM453" s="218" t="s">
        <v>815</v>
      </c>
    </row>
    <row r="454" s="2" customFormat="1">
      <c r="A454" s="40"/>
      <c r="B454" s="41"/>
      <c r="C454" s="42"/>
      <c r="D454" s="220" t="s">
        <v>179</v>
      </c>
      <c r="E454" s="42"/>
      <c r="F454" s="221" t="s">
        <v>814</v>
      </c>
      <c r="G454" s="42"/>
      <c r="H454" s="42"/>
      <c r="I454" s="222"/>
      <c r="J454" s="42"/>
      <c r="K454" s="42"/>
      <c r="L454" s="46"/>
      <c r="M454" s="223"/>
      <c r="N454" s="224"/>
      <c r="O454" s="86"/>
      <c r="P454" s="86"/>
      <c r="Q454" s="86"/>
      <c r="R454" s="86"/>
      <c r="S454" s="86"/>
      <c r="T454" s="87"/>
      <c r="U454" s="40"/>
      <c r="V454" s="40"/>
      <c r="W454" s="40"/>
      <c r="X454" s="40"/>
      <c r="Y454" s="40"/>
      <c r="Z454" s="40"/>
      <c r="AA454" s="40"/>
      <c r="AB454" s="40"/>
      <c r="AC454" s="40"/>
      <c r="AD454" s="40"/>
      <c r="AE454" s="40"/>
      <c r="AT454" s="19" t="s">
        <v>179</v>
      </c>
      <c r="AU454" s="19" t="s">
        <v>79</v>
      </c>
    </row>
    <row r="455" s="14" customFormat="1">
      <c r="A455" s="14"/>
      <c r="B455" s="237"/>
      <c r="C455" s="238"/>
      <c r="D455" s="220" t="s">
        <v>189</v>
      </c>
      <c r="E455" s="238"/>
      <c r="F455" s="240" t="s">
        <v>816</v>
      </c>
      <c r="G455" s="238"/>
      <c r="H455" s="241">
        <v>38.835999999999999</v>
      </c>
      <c r="I455" s="242"/>
      <c r="J455" s="238"/>
      <c r="K455" s="238"/>
      <c r="L455" s="243"/>
      <c r="M455" s="244"/>
      <c r="N455" s="245"/>
      <c r="O455" s="245"/>
      <c r="P455" s="245"/>
      <c r="Q455" s="245"/>
      <c r="R455" s="245"/>
      <c r="S455" s="245"/>
      <c r="T455" s="246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47" t="s">
        <v>189</v>
      </c>
      <c r="AU455" s="247" t="s">
        <v>79</v>
      </c>
      <c r="AV455" s="14" t="s">
        <v>79</v>
      </c>
      <c r="AW455" s="14" t="s">
        <v>4</v>
      </c>
      <c r="AX455" s="14" t="s">
        <v>77</v>
      </c>
      <c r="AY455" s="247" t="s">
        <v>170</v>
      </c>
    </row>
    <row r="456" s="2" customFormat="1" ht="33" customHeight="1">
      <c r="A456" s="40"/>
      <c r="B456" s="41"/>
      <c r="C456" s="207" t="s">
        <v>817</v>
      </c>
      <c r="D456" s="207" t="s">
        <v>172</v>
      </c>
      <c r="E456" s="208" t="s">
        <v>818</v>
      </c>
      <c r="F456" s="209" t="s">
        <v>819</v>
      </c>
      <c r="G456" s="210" t="s">
        <v>260</v>
      </c>
      <c r="H456" s="211">
        <v>9.2699999999999996</v>
      </c>
      <c r="I456" s="212"/>
      <c r="J456" s="213">
        <f>ROUND(I456*H456,2)</f>
        <v>0</v>
      </c>
      <c r="K456" s="209" t="s">
        <v>176</v>
      </c>
      <c r="L456" s="46"/>
      <c r="M456" s="214" t="s">
        <v>19</v>
      </c>
      <c r="N456" s="215" t="s">
        <v>40</v>
      </c>
      <c r="O456" s="86"/>
      <c r="P456" s="216">
        <f>O456*H456</f>
        <v>0</v>
      </c>
      <c r="Q456" s="216">
        <v>0.00042999999999999999</v>
      </c>
      <c r="R456" s="216">
        <f>Q456*H456</f>
        <v>0.0039860999999999994</v>
      </c>
      <c r="S456" s="216">
        <v>0</v>
      </c>
      <c r="T456" s="217">
        <f>S456*H456</f>
        <v>0</v>
      </c>
      <c r="U456" s="40"/>
      <c r="V456" s="40"/>
      <c r="W456" s="40"/>
      <c r="X456" s="40"/>
      <c r="Y456" s="40"/>
      <c r="Z456" s="40"/>
      <c r="AA456" s="40"/>
      <c r="AB456" s="40"/>
      <c r="AC456" s="40"/>
      <c r="AD456" s="40"/>
      <c r="AE456" s="40"/>
      <c r="AR456" s="218" t="s">
        <v>252</v>
      </c>
      <c r="AT456" s="218" t="s">
        <v>172</v>
      </c>
      <c r="AU456" s="218" t="s">
        <v>79</v>
      </c>
      <c r="AY456" s="19" t="s">
        <v>170</v>
      </c>
      <c r="BE456" s="219">
        <f>IF(N456="základní",J456,0)</f>
        <v>0</v>
      </c>
      <c r="BF456" s="219">
        <f>IF(N456="snížená",J456,0)</f>
        <v>0</v>
      </c>
      <c r="BG456" s="219">
        <f>IF(N456="zákl. přenesená",J456,0)</f>
        <v>0</v>
      </c>
      <c r="BH456" s="219">
        <f>IF(N456="sníž. přenesená",J456,0)</f>
        <v>0</v>
      </c>
      <c r="BI456" s="219">
        <f>IF(N456="nulová",J456,0)</f>
        <v>0</v>
      </c>
      <c r="BJ456" s="19" t="s">
        <v>77</v>
      </c>
      <c r="BK456" s="219">
        <f>ROUND(I456*H456,2)</f>
        <v>0</v>
      </c>
      <c r="BL456" s="19" t="s">
        <v>252</v>
      </c>
      <c r="BM456" s="218" t="s">
        <v>820</v>
      </c>
    </row>
    <row r="457" s="2" customFormat="1">
      <c r="A457" s="40"/>
      <c r="B457" s="41"/>
      <c r="C457" s="42"/>
      <c r="D457" s="220" t="s">
        <v>179</v>
      </c>
      <c r="E457" s="42"/>
      <c r="F457" s="221" t="s">
        <v>821</v>
      </c>
      <c r="G457" s="42"/>
      <c r="H457" s="42"/>
      <c r="I457" s="222"/>
      <c r="J457" s="42"/>
      <c r="K457" s="42"/>
      <c r="L457" s="46"/>
      <c r="M457" s="223"/>
      <c r="N457" s="224"/>
      <c r="O457" s="86"/>
      <c r="P457" s="86"/>
      <c r="Q457" s="86"/>
      <c r="R457" s="86"/>
      <c r="S457" s="86"/>
      <c r="T457" s="87"/>
      <c r="U457" s="40"/>
      <c r="V457" s="40"/>
      <c r="W457" s="40"/>
      <c r="X457" s="40"/>
      <c r="Y457" s="40"/>
      <c r="Z457" s="40"/>
      <c r="AA457" s="40"/>
      <c r="AB457" s="40"/>
      <c r="AC457" s="40"/>
      <c r="AD457" s="40"/>
      <c r="AE457" s="40"/>
      <c r="AT457" s="19" t="s">
        <v>179</v>
      </c>
      <c r="AU457" s="19" t="s">
        <v>79</v>
      </c>
    </row>
    <row r="458" s="2" customFormat="1">
      <c r="A458" s="40"/>
      <c r="B458" s="41"/>
      <c r="C458" s="42"/>
      <c r="D458" s="225" t="s">
        <v>181</v>
      </c>
      <c r="E458" s="42"/>
      <c r="F458" s="226" t="s">
        <v>822</v>
      </c>
      <c r="G458" s="42"/>
      <c r="H458" s="42"/>
      <c r="I458" s="222"/>
      <c r="J458" s="42"/>
      <c r="K458" s="42"/>
      <c r="L458" s="46"/>
      <c r="M458" s="223"/>
      <c r="N458" s="224"/>
      <c r="O458" s="86"/>
      <c r="P458" s="86"/>
      <c r="Q458" s="86"/>
      <c r="R458" s="86"/>
      <c r="S458" s="86"/>
      <c r="T458" s="87"/>
      <c r="U458" s="40"/>
      <c r="V458" s="40"/>
      <c r="W458" s="40"/>
      <c r="X458" s="40"/>
      <c r="Y458" s="40"/>
      <c r="Z458" s="40"/>
      <c r="AA458" s="40"/>
      <c r="AB458" s="40"/>
      <c r="AC458" s="40"/>
      <c r="AD458" s="40"/>
      <c r="AE458" s="40"/>
      <c r="AT458" s="19" t="s">
        <v>181</v>
      </c>
      <c r="AU458" s="19" t="s">
        <v>79</v>
      </c>
    </row>
    <row r="459" s="14" customFormat="1">
      <c r="A459" s="14"/>
      <c r="B459" s="237"/>
      <c r="C459" s="238"/>
      <c r="D459" s="220" t="s">
        <v>189</v>
      </c>
      <c r="E459" s="239" t="s">
        <v>19</v>
      </c>
      <c r="F459" s="240" t="s">
        <v>823</v>
      </c>
      <c r="G459" s="238"/>
      <c r="H459" s="241">
        <v>9.2699999999999996</v>
      </c>
      <c r="I459" s="242"/>
      <c r="J459" s="238"/>
      <c r="K459" s="238"/>
      <c r="L459" s="243"/>
      <c r="M459" s="244"/>
      <c r="N459" s="245"/>
      <c r="O459" s="245"/>
      <c r="P459" s="245"/>
      <c r="Q459" s="245"/>
      <c r="R459" s="245"/>
      <c r="S459" s="245"/>
      <c r="T459" s="246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47" t="s">
        <v>189</v>
      </c>
      <c r="AU459" s="247" t="s">
        <v>79</v>
      </c>
      <c r="AV459" s="14" t="s">
        <v>79</v>
      </c>
      <c r="AW459" s="14" t="s">
        <v>31</v>
      </c>
      <c r="AX459" s="14" t="s">
        <v>69</v>
      </c>
      <c r="AY459" s="247" t="s">
        <v>170</v>
      </c>
    </row>
    <row r="460" s="15" customFormat="1">
      <c r="A460" s="15"/>
      <c r="B460" s="259"/>
      <c r="C460" s="260"/>
      <c r="D460" s="220" t="s">
        <v>189</v>
      </c>
      <c r="E460" s="261" t="s">
        <v>19</v>
      </c>
      <c r="F460" s="262" t="s">
        <v>824</v>
      </c>
      <c r="G460" s="260"/>
      <c r="H460" s="263">
        <v>9.2699999999999996</v>
      </c>
      <c r="I460" s="264"/>
      <c r="J460" s="260"/>
      <c r="K460" s="260"/>
      <c r="L460" s="265"/>
      <c r="M460" s="266"/>
      <c r="N460" s="267"/>
      <c r="O460" s="267"/>
      <c r="P460" s="267"/>
      <c r="Q460" s="267"/>
      <c r="R460" s="267"/>
      <c r="S460" s="267"/>
      <c r="T460" s="268"/>
      <c r="U460" s="15"/>
      <c r="V460" s="15"/>
      <c r="W460" s="15"/>
      <c r="X460" s="15"/>
      <c r="Y460" s="15"/>
      <c r="Z460" s="15"/>
      <c r="AA460" s="15"/>
      <c r="AB460" s="15"/>
      <c r="AC460" s="15"/>
      <c r="AD460" s="15"/>
      <c r="AE460" s="15"/>
      <c r="AT460" s="269" t="s">
        <v>189</v>
      </c>
      <c r="AU460" s="269" t="s">
        <v>79</v>
      </c>
      <c r="AV460" s="15" t="s">
        <v>177</v>
      </c>
      <c r="AW460" s="15" t="s">
        <v>31</v>
      </c>
      <c r="AX460" s="15" t="s">
        <v>77</v>
      </c>
      <c r="AY460" s="269" t="s">
        <v>170</v>
      </c>
    </row>
    <row r="461" s="2" customFormat="1" ht="24.15" customHeight="1">
      <c r="A461" s="40"/>
      <c r="B461" s="41"/>
      <c r="C461" s="248" t="s">
        <v>825</v>
      </c>
      <c r="D461" s="248" t="s">
        <v>265</v>
      </c>
      <c r="E461" s="249" t="s">
        <v>826</v>
      </c>
      <c r="F461" s="250" t="s">
        <v>827</v>
      </c>
      <c r="G461" s="251" t="s">
        <v>260</v>
      </c>
      <c r="H461" s="252">
        <v>10.196999999999999</v>
      </c>
      <c r="I461" s="253"/>
      <c r="J461" s="254">
        <f>ROUND(I461*H461,2)</f>
        <v>0</v>
      </c>
      <c r="K461" s="250" t="s">
        <v>176</v>
      </c>
      <c r="L461" s="255"/>
      <c r="M461" s="256" t="s">
        <v>19</v>
      </c>
      <c r="N461" s="257" t="s">
        <v>40</v>
      </c>
      <c r="O461" s="86"/>
      <c r="P461" s="216">
        <f>O461*H461</f>
        <v>0</v>
      </c>
      <c r="Q461" s="216">
        <v>0.00198</v>
      </c>
      <c r="R461" s="216">
        <f>Q461*H461</f>
        <v>0.020190059999999999</v>
      </c>
      <c r="S461" s="216">
        <v>0</v>
      </c>
      <c r="T461" s="217">
        <f>S461*H461</f>
        <v>0</v>
      </c>
      <c r="U461" s="40"/>
      <c r="V461" s="40"/>
      <c r="W461" s="40"/>
      <c r="X461" s="40"/>
      <c r="Y461" s="40"/>
      <c r="Z461" s="40"/>
      <c r="AA461" s="40"/>
      <c r="AB461" s="40"/>
      <c r="AC461" s="40"/>
      <c r="AD461" s="40"/>
      <c r="AE461" s="40"/>
      <c r="AR461" s="218" t="s">
        <v>314</v>
      </c>
      <c r="AT461" s="218" t="s">
        <v>265</v>
      </c>
      <c r="AU461" s="218" t="s">
        <v>79</v>
      </c>
      <c r="AY461" s="19" t="s">
        <v>170</v>
      </c>
      <c r="BE461" s="219">
        <f>IF(N461="základní",J461,0)</f>
        <v>0</v>
      </c>
      <c r="BF461" s="219">
        <f>IF(N461="snížená",J461,0)</f>
        <v>0</v>
      </c>
      <c r="BG461" s="219">
        <f>IF(N461="zákl. přenesená",J461,0)</f>
        <v>0</v>
      </c>
      <c r="BH461" s="219">
        <f>IF(N461="sníž. přenesená",J461,0)</f>
        <v>0</v>
      </c>
      <c r="BI461" s="219">
        <f>IF(N461="nulová",J461,0)</f>
        <v>0</v>
      </c>
      <c r="BJ461" s="19" t="s">
        <v>77</v>
      </c>
      <c r="BK461" s="219">
        <f>ROUND(I461*H461,2)</f>
        <v>0</v>
      </c>
      <c r="BL461" s="19" t="s">
        <v>252</v>
      </c>
      <c r="BM461" s="218" t="s">
        <v>828</v>
      </c>
    </row>
    <row r="462" s="2" customFormat="1">
      <c r="A462" s="40"/>
      <c r="B462" s="41"/>
      <c r="C462" s="42"/>
      <c r="D462" s="220" t="s">
        <v>179</v>
      </c>
      <c r="E462" s="42"/>
      <c r="F462" s="221" t="s">
        <v>827</v>
      </c>
      <c r="G462" s="42"/>
      <c r="H462" s="42"/>
      <c r="I462" s="222"/>
      <c r="J462" s="42"/>
      <c r="K462" s="42"/>
      <c r="L462" s="46"/>
      <c r="M462" s="223"/>
      <c r="N462" s="224"/>
      <c r="O462" s="86"/>
      <c r="P462" s="86"/>
      <c r="Q462" s="86"/>
      <c r="R462" s="86"/>
      <c r="S462" s="86"/>
      <c r="T462" s="87"/>
      <c r="U462" s="40"/>
      <c r="V462" s="40"/>
      <c r="W462" s="40"/>
      <c r="X462" s="40"/>
      <c r="Y462" s="40"/>
      <c r="Z462" s="40"/>
      <c r="AA462" s="40"/>
      <c r="AB462" s="40"/>
      <c r="AC462" s="40"/>
      <c r="AD462" s="40"/>
      <c r="AE462" s="40"/>
      <c r="AT462" s="19" t="s">
        <v>179</v>
      </c>
      <c r="AU462" s="19" t="s">
        <v>79</v>
      </c>
    </row>
    <row r="463" s="14" customFormat="1">
      <c r="A463" s="14"/>
      <c r="B463" s="237"/>
      <c r="C463" s="238"/>
      <c r="D463" s="220" t="s">
        <v>189</v>
      </c>
      <c r="E463" s="238"/>
      <c r="F463" s="240" t="s">
        <v>829</v>
      </c>
      <c r="G463" s="238"/>
      <c r="H463" s="241">
        <v>10.196999999999999</v>
      </c>
      <c r="I463" s="242"/>
      <c r="J463" s="238"/>
      <c r="K463" s="238"/>
      <c r="L463" s="243"/>
      <c r="M463" s="244"/>
      <c r="N463" s="245"/>
      <c r="O463" s="245"/>
      <c r="P463" s="245"/>
      <c r="Q463" s="245"/>
      <c r="R463" s="245"/>
      <c r="S463" s="245"/>
      <c r="T463" s="246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47" t="s">
        <v>189</v>
      </c>
      <c r="AU463" s="247" t="s">
        <v>79</v>
      </c>
      <c r="AV463" s="14" t="s">
        <v>79</v>
      </c>
      <c r="AW463" s="14" t="s">
        <v>4</v>
      </c>
      <c r="AX463" s="14" t="s">
        <v>77</v>
      </c>
      <c r="AY463" s="247" t="s">
        <v>170</v>
      </c>
    </row>
    <row r="464" s="2" customFormat="1" ht="24.15" customHeight="1">
      <c r="A464" s="40"/>
      <c r="B464" s="41"/>
      <c r="C464" s="207" t="s">
        <v>830</v>
      </c>
      <c r="D464" s="207" t="s">
        <v>172</v>
      </c>
      <c r="E464" s="208" t="s">
        <v>831</v>
      </c>
      <c r="F464" s="209" t="s">
        <v>832</v>
      </c>
      <c r="G464" s="210" t="s">
        <v>224</v>
      </c>
      <c r="H464" s="211">
        <v>1.262</v>
      </c>
      <c r="I464" s="212"/>
      <c r="J464" s="213">
        <f>ROUND(I464*H464,2)</f>
        <v>0</v>
      </c>
      <c r="K464" s="209" t="s">
        <v>176</v>
      </c>
      <c r="L464" s="46"/>
      <c r="M464" s="214" t="s">
        <v>19</v>
      </c>
      <c r="N464" s="215" t="s">
        <v>40</v>
      </c>
      <c r="O464" s="86"/>
      <c r="P464" s="216">
        <f>O464*H464</f>
        <v>0</v>
      </c>
      <c r="Q464" s="216">
        <v>0</v>
      </c>
      <c r="R464" s="216">
        <f>Q464*H464</f>
        <v>0</v>
      </c>
      <c r="S464" s="216">
        <v>0</v>
      </c>
      <c r="T464" s="217">
        <f>S464*H464</f>
        <v>0</v>
      </c>
      <c r="U464" s="40"/>
      <c r="V464" s="40"/>
      <c r="W464" s="40"/>
      <c r="X464" s="40"/>
      <c r="Y464" s="40"/>
      <c r="Z464" s="40"/>
      <c r="AA464" s="40"/>
      <c r="AB464" s="40"/>
      <c r="AC464" s="40"/>
      <c r="AD464" s="40"/>
      <c r="AE464" s="40"/>
      <c r="AR464" s="218" t="s">
        <v>252</v>
      </c>
      <c r="AT464" s="218" t="s">
        <v>172</v>
      </c>
      <c r="AU464" s="218" t="s">
        <v>79</v>
      </c>
      <c r="AY464" s="19" t="s">
        <v>170</v>
      </c>
      <c r="BE464" s="219">
        <f>IF(N464="základní",J464,0)</f>
        <v>0</v>
      </c>
      <c r="BF464" s="219">
        <f>IF(N464="snížená",J464,0)</f>
        <v>0</v>
      </c>
      <c r="BG464" s="219">
        <f>IF(N464="zákl. přenesená",J464,0)</f>
        <v>0</v>
      </c>
      <c r="BH464" s="219">
        <f>IF(N464="sníž. přenesená",J464,0)</f>
        <v>0</v>
      </c>
      <c r="BI464" s="219">
        <f>IF(N464="nulová",J464,0)</f>
        <v>0</v>
      </c>
      <c r="BJ464" s="19" t="s">
        <v>77</v>
      </c>
      <c r="BK464" s="219">
        <f>ROUND(I464*H464,2)</f>
        <v>0</v>
      </c>
      <c r="BL464" s="19" t="s">
        <v>252</v>
      </c>
      <c r="BM464" s="218" t="s">
        <v>833</v>
      </c>
    </row>
    <row r="465" s="2" customFormat="1">
      <c r="A465" s="40"/>
      <c r="B465" s="41"/>
      <c r="C465" s="42"/>
      <c r="D465" s="220" t="s">
        <v>179</v>
      </c>
      <c r="E465" s="42"/>
      <c r="F465" s="221" t="s">
        <v>834</v>
      </c>
      <c r="G465" s="42"/>
      <c r="H465" s="42"/>
      <c r="I465" s="222"/>
      <c r="J465" s="42"/>
      <c r="K465" s="42"/>
      <c r="L465" s="46"/>
      <c r="M465" s="223"/>
      <c r="N465" s="224"/>
      <c r="O465" s="86"/>
      <c r="P465" s="86"/>
      <c r="Q465" s="86"/>
      <c r="R465" s="86"/>
      <c r="S465" s="86"/>
      <c r="T465" s="87"/>
      <c r="U465" s="40"/>
      <c r="V465" s="40"/>
      <c r="W465" s="40"/>
      <c r="X465" s="40"/>
      <c r="Y465" s="40"/>
      <c r="Z465" s="40"/>
      <c r="AA465" s="40"/>
      <c r="AB465" s="40"/>
      <c r="AC465" s="40"/>
      <c r="AD465" s="40"/>
      <c r="AE465" s="40"/>
      <c r="AT465" s="19" t="s">
        <v>179</v>
      </c>
      <c r="AU465" s="19" t="s">
        <v>79</v>
      </c>
    </row>
    <row r="466" s="2" customFormat="1">
      <c r="A466" s="40"/>
      <c r="B466" s="41"/>
      <c r="C466" s="42"/>
      <c r="D466" s="225" t="s">
        <v>181</v>
      </c>
      <c r="E466" s="42"/>
      <c r="F466" s="226" t="s">
        <v>835</v>
      </c>
      <c r="G466" s="42"/>
      <c r="H466" s="42"/>
      <c r="I466" s="222"/>
      <c r="J466" s="42"/>
      <c r="K466" s="42"/>
      <c r="L466" s="46"/>
      <c r="M466" s="223"/>
      <c r="N466" s="224"/>
      <c r="O466" s="86"/>
      <c r="P466" s="86"/>
      <c r="Q466" s="86"/>
      <c r="R466" s="86"/>
      <c r="S466" s="86"/>
      <c r="T466" s="87"/>
      <c r="U466" s="40"/>
      <c r="V466" s="40"/>
      <c r="W466" s="40"/>
      <c r="X466" s="40"/>
      <c r="Y466" s="40"/>
      <c r="Z466" s="40"/>
      <c r="AA466" s="40"/>
      <c r="AB466" s="40"/>
      <c r="AC466" s="40"/>
      <c r="AD466" s="40"/>
      <c r="AE466" s="40"/>
      <c r="AT466" s="19" t="s">
        <v>181</v>
      </c>
      <c r="AU466" s="19" t="s">
        <v>79</v>
      </c>
    </row>
    <row r="467" s="12" customFormat="1" ht="22.8" customHeight="1">
      <c r="A467" s="12"/>
      <c r="B467" s="191"/>
      <c r="C467" s="192"/>
      <c r="D467" s="193" t="s">
        <v>68</v>
      </c>
      <c r="E467" s="205" t="s">
        <v>836</v>
      </c>
      <c r="F467" s="205" t="s">
        <v>837</v>
      </c>
      <c r="G467" s="192"/>
      <c r="H467" s="192"/>
      <c r="I467" s="195"/>
      <c r="J467" s="206">
        <f>BK467</f>
        <v>0</v>
      </c>
      <c r="K467" s="192"/>
      <c r="L467" s="197"/>
      <c r="M467" s="198"/>
      <c r="N467" s="199"/>
      <c r="O467" s="199"/>
      <c r="P467" s="200">
        <f>SUM(P468:P479)</f>
        <v>0</v>
      </c>
      <c r="Q467" s="199"/>
      <c r="R467" s="200">
        <f>SUM(R468:R479)</f>
        <v>0.28854560000000001</v>
      </c>
      <c r="S467" s="199"/>
      <c r="T467" s="201">
        <f>SUM(T468:T479)</f>
        <v>0.36650300000000002</v>
      </c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R467" s="202" t="s">
        <v>79</v>
      </c>
      <c r="AT467" s="203" t="s">
        <v>68</v>
      </c>
      <c r="AU467" s="203" t="s">
        <v>77</v>
      </c>
      <c r="AY467" s="202" t="s">
        <v>170</v>
      </c>
      <c r="BK467" s="204">
        <f>SUM(BK468:BK479)</f>
        <v>0</v>
      </c>
    </row>
    <row r="468" s="2" customFormat="1" ht="24.15" customHeight="1">
      <c r="A468" s="40"/>
      <c r="B468" s="41"/>
      <c r="C468" s="207" t="s">
        <v>838</v>
      </c>
      <c r="D468" s="207" t="s">
        <v>172</v>
      </c>
      <c r="E468" s="208" t="s">
        <v>839</v>
      </c>
      <c r="F468" s="209" t="s">
        <v>840</v>
      </c>
      <c r="G468" s="210" t="s">
        <v>260</v>
      </c>
      <c r="H468" s="211">
        <v>32.539999999999999</v>
      </c>
      <c r="I468" s="212"/>
      <c r="J468" s="213">
        <f>ROUND(I468*H468,2)</f>
        <v>0</v>
      </c>
      <c r="K468" s="209" t="s">
        <v>176</v>
      </c>
      <c r="L468" s="46"/>
      <c r="M468" s="214" t="s">
        <v>19</v>
      </c>
      <c r="N468" s="215" t="s">
        <v>40</v>
      </c>
      <c r="O468" s="86"/>
      <c r="P468" s="216">
        <f>O468*H468</f>
        <v>0</v>
      </c>
      <c r="Q468" s="216">
        <v>0</v>
      </c>
      <c r="R468" s="216">
        <f>Q468*H468</f>
        <v>0</v>
      </c>
      <c r="S468" s="216">
        <v>0.001</v>
      </c>
      <c r="T468" s="217">
        <f>S468*H468</f>
        <v>0.032539999999999999</v>
      </c>
      <c r="U468" s="40"/>
      <c r="V468" s="40"/>
      <c r="W468" s="40"/>
      <c r="X468" s="40"/>
      <c r="Y468" s="40"/>
      <c r="Z468" s="40"/>
      <c r="AA468" s="40"/>
      <c r="AB468" s="40"/>
      <c r="AC468" s="40"/>
      <c r="AD468" s="40"/>
      <c r="AE468" s="40"/>
      <c r="AR468" s="218" t="s">
        <v>252</v>
      </c>
      <c r="AT468" s="218" t="s">
        <v>172</v>
      </c>
      <c r="AU468" s="218" t="s">
        <v>79</v>
      </c>
      <c r="AY468" s="19" t="s">
        <v>170</v>
      </c>
      <c r="BE468" s="219">
        <f>IF(N468="základní",J468,0)</f>
        <v>0</v>
      </c>
      <c r="BF468" s="219">
        <f>IF(N468="snížená",J468,0)</f>
        <v>0</v>
      </c>
      <c r="BG468" s="219">
        <f>IF(N468="zákl. přenesená",J468,0)</f>
        <v>0</v>
      </c>
      <c r="BH468" s="219">
        <f>IF(N468="sníž. přenesená",J468,0)</f>
        <v>0</v>
      </c>
      <c r="BI468" s="219">
        <f>IF(N468="nulová",J468,0)</f>
        <v>0</v>
      </c>
      <c r="BJ468" s="19" t="s">
        <v>77</v>
      </c>
      <c r="BK468" s="219">
        <f>ROUND(I468*H468,2)</f>
        <v>0</v>
      </c>
      <c r="BL468" s="19" t="s">
        <v>252</v>
      </c>
      <c r="BM468" s="218" t="s">
        <v>841</v>
      </c>
    </row>
    <row r="469" s="2" customFormat="1">
      <c r="A469" s="40"/>
      <c r="B469" s="41"/>
      <c r="C469" s="42"/>
      <c r="D469" s="220" t="s">
        <v>179</v>
      </c>
      <c r="E469" s="42"/>
      <c r="F469" s="221" t="s">
        <v>842</v>
      </c>
      <c r="G469" s="42"/>
      <c r="H469" s="42"/>
      <c r="I469" s="222"/>
      <c r="J469" s="42"/>
      <c r="K469" s="42"/>
      <c r="L469" s="46"/>
      <c r="M469" s="223"/>
      <c r="N469" s="224"/>
      <c r="O469" s="86"/>
      <c r="P469" s="86"/>
      <c r="Q469" s="86"/>
      <c r="R469" s="86"/>
      <c r="S469" s="86"/>
      <c r="T469" s="87"/>
      <c r="U469" s="40"/>
      <c r="V469" s="40"/>
      <c r="W469" s="40"/>
      <c r="X469" s="40"/>
      <c r="Y469" s="40"/>
      <c r="Z469" s="40"/>
      <c r="AA469" s="40"/>
      <c r="AB469" s="40"/>
      <c r="AC469" s="40"/>
      <c r="AD469" s="40"/>
      <c r="AE469" s="40"/>
      <c r="AT469" s="19" t="s">
        <v>179</v>
      </c>
      <c r="AU469" s="19" t="s">
        <v>79</v>
      </c>
    </row>
    <row r="470" s="2" customFormat="1">
      <c r="A470" s="40"/>
      <c r="B470" s="41"/>
      <c r="C470" s="42"/>
      <c r="D470" s="225" t="s">
        <v>181</v>
      </c>
      <c r="E470" s="42"/>
      <c r="F470" s="226" t="s">
        <v>843</v>
      </c>
      <c r="G470" s="42"/>
      <c r="H470" s="42"/>
      <c r="I470" s="222"/>
      <c r="J470" s="42"/>
      <c r="K470" s="42"/>
      <c r="L470" s="46"/>
      <c r="M470" s="223"/>
      <c r="N470" s="224"/>
      <c r="O470" s="86"/>
      <c r="P470" s="86"/>
      <c r="Q470" s="86"/>
      <c r="R470" s="86"/>
      <c r="S470" s="86"/>
      <c r="T470" s="87"/>
      <c r="U470" s="40"/>
      <c r="V470" s="40"/>
      <c r="W470" s="40"/>
      <c r="X470" s="40"/>
      <c r="Y470" s="40"/>
      <c r="Z470" s="40"/>
      <c r="AA470" s="40"/>
      <c r="AB470" s="40"/>
      <c r="AC470" s="40"/>
      <c r="AD470" s="40"/>
      <c r="AE470" s="40"/>
      <c r="AT470" s="19" t="s">
        <v>181</v>
      </c>
      <c r="AU470" s="19" t="s">
        <v>79</v>
      </c>
    </row>
    <row r="471" s="2" customFormat="1" ht="21.75" customHeight="1">
      <c r="A471" s="40"/>
      <c r="B471" s="41"/>
      <c r="C471" s="207" t="s">
        <v>844</v>
      </c>
      <c r="D471" s="207" t="s">
        <v>172</v>
      </c>
      <c r="E471" s="208" t="s">
        <v>845</v>
      </c>
      <c r="F471" s="209" t="s">
        <v>846</v>
      </c>
      <c r="G471" s="210" t="s">
        <v>203</v>
      </c>
      <c r="H471" s="211">
        <v>47.709000000000003</v>
      </c>
      <c r="I471" s="212"/>
      <c r="J471" s="213">
        <f>ROUND(I471*H471,2)</f>
        <v>0</v>
      </c>
      <c r="K471" s="209" t="s">
        <v>176</v>
      </c>
      <c r="L471" s="46"/>
      <c r="M471" s="214" t="s">
        <v>19</v>
      </c>
      <c r="N471" s="215" t="s">
        <v>40</v>
      </c>
      <c r="O471" s="86"/>
      <c r="P471" s="216">
        <f>O471*H471</f>
        <v>0</v>
      </c>
      <c r="Q471" s="216">
        <v>0</v>
      </c>
      <c r="R471" s="216">
        <f>Q471*H471</f>
        <v>0</v>
      </c>
      <c r="S471" s="216">
        <v>0.0070000000000000001</v>
      </c>
      <c r="T471" s="217">
        <f>S471*H471</f>
        <v>0.33396300000000001</v>
      </c>
      <c r="U471" s="40"/>
      <c r="V471" s="40"/>
      <c r="W471" s="40"/>
      <c r="X471" s="40"/>
      <c r="Y471" s="40"/>
      <c r="Z471" s="40"/>
      <c r="AA471" s="40"/>
      <c r="AB471" s="40"/>
      <c r="AC471" s="40"/>
      <c r="AD471" s="40"/>
      <c r="AE471" s="40"/>
      <c r="AR471" s="218" t="s">
        <v>252</v>
      </c>
      <c r="AT471" s="218" t="s">
        <v>172</v>
      </c>
      <c r="AU471" s="218" t="s">
        <v>79</v>
      </c>
      <c r="AY471" s="19" t="s">
        <v>170</v>
      </c>
      <c r="BE471" s="219">
        <f>IF(N471="základní",J471,0)</f>
        <v>0</v>
      </c>
      <c r="BF471" s="219">
        <f>IF(N471="snížená",J471,0)</f>
        <v>0</v>
      </c>
      <c r="BG471" s="219">
        <f>IF(N471="zákl. přenesená",J471,0)</f>
        <v>0</v>
      </c>
      <c r="BH471" s="219">
        <f>IF(N471="sníž. přenesená",J471,0)</f>
        <v>0</v>
      </c>
      <c r="BI471" s="219">
        <f>IF(N471="nulová",J471,0)</f>
        <v>0</v>
      </c>
      <c r="BJ471" s="19" t="s">
        <v>77</v>
      </c>
      <c r="BK471" s="219">
        <f>ROUND(I471*H471,2)</f>
        <v>0</v>
      </c>
      <c r="BL471" s="19" t="s">
        <v>252</v>
      </c>
      <c r="BM471" s="218" t="s">
        <v>847</v>
      </c>
    </row>
    <row r="472" s="2" customFormat="1">
      <c r="A472" s="40"/>
      <c r="B472" s="41"/>
      <c r="C472" s="42"/>
      <c r="D472" s="220" t="s">
        <v>179</v>
      </c>
      <c r="E472" s="42"/>
      <c r="F472" s="221" t="s">
        <v>848</v>
      </c>
      <c r="G472" s="42"/>
      <c r="H472" s="42"/>
      <c r="I472" s="222"/>
      <c r="J472" s="42"/>
      <c r="K472" s="42"/>
      <c r="L472" s="46"/>
      <c r="M472" s="223"/>
      <c r="N472" s="224"/>
      <c r="O472" s="86"/>
      <c r="P472" s="86"/>
      <c r="Q472" s="86"/>
      <c r="R472" s="86"/>
      <c r="S472" s="86"/>
      <c r="T472" s="87"/>
      <c r="U472" s="40"/>
      <c r="V472" s="40"/>
      <c r="W472" s="40"/>
      <c r="X472" s="40"/>
      <c r="Y472" s="40"/>
      <c r="Z472" s="40"/>
      <c r="AA472" s="40"/>
      <c r="AB472" s="40"/>
      <c r="AC472" s="40"/>
      <c r="AD472" s="40"/>
      <c r="AE472" s="40"/>
      <c r="AT472" s="19" t="s">
        <v>179</v>
      </c>
      <c r="AU472" s="19" t="s">
        <v>79</v>
      </c>
    </row>
    <row r="473" s="2" customFormat="1">
      <c r="A473" s="40"/>
      <c r="B473" s="41"/>
      <c r="C473" s="42"/>
      <c r="D473" s="225" t="s">
        <v>181</v>
      </c>
      <c r="E473" s="42"/>
      <c r="F473" s="226" t="s">
        <v>849</v>
      </c>
      <c r="G473" s="42"/>
      <c r="H473" s="42"/>
      <c r="I473" s="222"/>
      <c r="J473" s="42"/>
      <c r="K473" s="42"/>
      <c r="L473" s="46"/>
      <c r="M473" s="223"/>
      <c r="N473" s="224"/>
      <c r="O473" s="86"/>
      <c r="P473" s="86"/>
      <c r="Q473" s="86"/>
      <c r="R473" s="86"/>
      <c r="S473" s="86"/>
      <c r="T473" s="87"/>
      <c r="U473" s="40"/>
      <c r="V473" s="40"/>
      <c r="W473" s="40"/>
      <c r="X473" s="40"/>
      <c r="Y473" s="40"/>
      <c r="Z473" s="40"/>
      <c r="AA473" s="40"/>
      <c r="AB473" s="40"/>
      <c r="AC473" s="40"/>
      <c r="AD473" s="40"/>
      <c r="AE473" s="40"/>
      <c r="AT473" s="19" t="s">
        <v>181</v>
      </c>
      <c r="AU473" s="19" t="s">
        <v>79</v>
      </c>
    </row>
    <row r="474" s="2" customFormat="1" ht="16.5" customHeight="1">
      <c r="A474" s="40"/>
      <c r="B474" s="41"/>
      <c r="C474" s="207" t="s">
        <v>850</v>
      </c>
      <c r="D474" s="207" t="s">
        <v>172</v>
      </c>
      <c r="E474" s="208" t="s">
        <v>851</v>
      </c>
      <c r="F474" s="209" t="s">
        <v>852</v>
      </c>
      <c r="G474" s="210" t="s">
        <v>203</v>
      </c>
      <c r="H474" s="211">
        <v>47.709000000000003</v>
      </c>
      <c r="I474" s="212"/>
      <c r="J474" s="213">
        <f>ROUND(I474*H474,2)</f>
        <v>0</v>
      </c>
      <c r="K474" s="209" t="s">
        <v>176</v>
      </c>
      <c r="L474" s="46"/>
      <c r="M474" s="214" t="s">
        <v>19</v>
      </c>
      <c r="N474" s="215" t="s">
        <v>40</v>
      </c>
      <c r="O474" s="86"/>
      <c r="P474" s="216">
        <f>O474*H474</f>
        <v>0</v>
      </c>
      <c r="Q474" s="216">
        <v>0</v>
      </c>
      <c r="R474" s="216">
        <f>Q474*H474</f>
        <v>0</v>
      </c>
      <c r="S474" s="216">
        <v>0</v>
      </c>
      <c r="T474" s="217">
        <f>S474*H474</f>
        <v>0</v>
      </c>
      <c r="U474" s="40"/>
      <c r="V474" s="40"/>
      <c r="W474" s="40"/>
      <c r="X474" s="40"/>
      <c r="Y474" s="40"/>
      <c r="Z474" s="40"/>
      <c r="AA474" s="40"/>
      <c r="AB474" s="40"/>
      <c r="AC474" s="40"/>
      <c r="AD474" s="40"/>
      <c r="AE474" s="40"/>
      <c r="AR474" s="218" t="s">
        <v>252</v>
      </c>
      <c r="AT474" s="218" t="s">
        <v>172</v>
      </c>
      <c r="AU474" s="218" t="s">
        <v>79</v>
      </c>
      <c r="AY474" s="19" t="s">
        <v>170</v>
      </c>
      <c r="BE474" s="219">
        <f>IF(N474="základní",J474,0)</f>
        <v>0</v>
      </c>
      <c r="BF474" s="219">
        <f>IF(N474="snížená",J474,0)</f>
        <v>0</v>
      </c>
      <c r="BG474" s="219">
        <f>IF(N474="zákl. přenesená",J474,0)</f>
        <v>0</v>
      </c>
      <c r="BH474" s="219">
        <f>IF(N474="sníž. přenesená",J474,0)</f>
        <v>0</v>
      </c>
      <c r="BI474" s="219">
        <f>IF(N474="nulová",J474,0)</f>
        <v>0</v>
      </c>
      <c r="BJ474" s="19" t="s">
        <v>77</v>
      </c>
      <c r="BK474" s="219">
        <f>ROUND(I474*H474,2)</f>
        <v>0</v>
      </c>
      <c r="BL474" s="19" t="s">
        <v>252</v>
      </c>
      <c r="BM474" s="218" t="s">
        <v>853</v>
      </c>
    </row>
    <row r="475" s="2" customFormat="1">
      <c r="A475" s="40"/>
      <c r="B475" s="41"/>
      <c r="C475" s="42"/>
      <c r="D475" s="220" t="s">
        <v>179</v>
      </c>
      <c r="E475" s="42"/>
      <c r="F475" s="221" t="s">
        <v>854</v>
      </c>
      <c r="G475" s="42"/>
      <c r="H475" s="42"/>
      <c r="I475" s="222"/>
      <c r="J475" s="42"/>
      <c r="K475" s="42"/>
      <c r="L475" s="46"/>
      <c r="M475" s="223"/>
      <c r="N475" s="224"/>
      <c r="O475" s="86"/>
      <c r="P475" s="86"/>
      <c r="Q475" s="86"/>
      <c r="R475" s="86"/>
      <c r="S475" s="86"/>
      <c r="T475" s="87"/>
      <c r="U475" s="40"/>
      <c r="V475" s="40"/>
      <c r="W475" s="40"/>
      <c r="X475" s="40"/>
      <c r="Y475" s="40"/>
      <c r="Z475" s="40"/>
      <c r="AA475" s="40"/>
      <c r="AB475" s="40"/>
      <c r="AC475" s="40"/>
      <c r="AD475" s="40"/>
      <c r="AE475" s="40"/>
      <c r="AT475" s="19" t="s">
        <v>179</v>
      </c>
      <c r="AU475" s="19" t="s">
        <v>79</v>
      </c>
    </row>
    <row r="476" s="2" customFormat="1">
      <c r="A476" s="40"/>
      <c r="B476" s="41"/>
      <c r="C476" s="42"/>
      <c r="D476" s="225" t="s">
        <v>181</v>
      </c>
      <c r="E476" s="42"/>
      <c r="F476" s="226" t="s">
        <v>855</v>
      </c>
      <c r="G476" s="42"/>
      <c r="H476" s="42"/>
      <c r="I476" s="222"/>
      <c r="J476" s="42"/>
      <c r="K476" s="42"/>
      <c r="L476" s="46"/>
      <c r="M476" s="223"/>
      <c r="N476" s="224"/>
      <c r="O476" s="86"/>
      <c r="P476" s="86"/>
      <c r="Q476" s="86"/>
      <c r="R476" s="86"/>
      <c r="S476" s="86"/>
      <c r="T476" s="87"/>
      <c r="U476" s="40"/>
      <c r="V476" s="40"/>
      <c r="W476" s="40"/>
      <c r="X476" s="40"/>
      <c r="Y476" s="40"/>
      <c r="Z476" s="40"/>
      <c r="AA476" s="40"/>
      <c r="AB476" s="40"/>
      <c r="AC476" s="40"/>
      <c r="AD476" s="40"/>
      <c r="AE476" s="40"/>
      <c r="AT476" s="19" t="s">
        <v>181</v>
      </c>
      <c r="AU476" s="19" t="s">
        <v>79</v>
      </c>
    </row>
    <row r="477" s="2" customFormat="1" ht="24.15" customHeight="1">
      <c r="A477" s="40"/>
      <c r="B477" s="41"/>
      <c r="C477" s="248" t="s">
        <v>856</v>
      </c>
      <c r="D477" s="248" t="s">
        <v>265</v>
      </c>
      <c r="E477" s="249" t="s">
        <v>857</v>
      </c>
      <c r="F477" s="250" t="s">
        <v>858</v>
      </c>
      <c r="G477" s="251" t="s">
        <v>203</v>
      </c>
      <c r="H477" s="252">
        <v>51.526000000000003</v>
      </c>
      <c r="I477" s="253"/>
      <c r="J477" s="254">
        <f>ROUND(I477*H477,2)</f>
        <v>0</v>
      </c>
      <c r="K477" s="250" t="s">
        <v>176</v>
      </c>
      <c r="L477" s="255"/>
      <c r="M477" s="256" t="s">
        <v>19</v>
      </c>
      <c r="N477" s="257" t="s">
        <v>40</v>
      </c>
      <c r="O477" s="86"/>
      <c r="P477" s="216">
        <f>O477*H477</f>
        <v>0</v>
      </c>
      <c r="Q477" s="216">
        <v>0.0055999999999999999</v>
      </c>
      <c r="R477" s="216">
        <f>Q477*H477</f>
        <v>0.28854560000000001</v>
      </c>
      <c r="S477" s="216">
        <v>0</v>
      </c>
      <c r="T477" s="217">
        <f>S477*H477</f>
        <v>0</v>
      </c>
      <c r="U477" s="40"/>
      <c r="V477" s="40"/>
      <c r="W477" s="40"/>
      <c r="X477" s="40"/>
      <c r="Y477" s="40"/>
      <c r="Z477" s="40"/>
      <c r="AA477" s="40"/>
      <c r="AB477" s="40"/>
      <c r="AC477" s="40"/>
      <c r="AD477" s="40"/>
      <c r="AE477" s="40"/>
      <c r="AR477" s="218" t="s">
        <v>314</v>
      </c>
      <c r="AT477" s="218" t="s">
        <v>265</v>
      </c>
      <c r="AU477" s="218" t="s">
        <v>79</v>
      </c>
      <c r="AY477" s="19" t="s">
        <v>170</v>
      </c>
      <c r="BE477" s="219">
        <f>IF(N477="základní",J477,0)</f>
        <v>0</v>
      </c>
      <c r="BF477" s="219">
        <f>IF(N477="snížená",J477,0)</f>
        <v>0</v>
      </c>
      <c r="BG477" s="219">
        <f>IF(N477="zákl. přenesená",J477,0)</f>
        <v>0</v>
      </c>
      <c r="BH477" s="219">
        <f>IF(N477="sníž. přenesená",J477,0)</f>
        <v>0</v>
      </c>
      <c r="BI477" s="219">
        <f>IF(N477="nulová",J477,0)</f>
        <v>0</v>
      </c>
      <c r="BJ477" s="19" t="s">
        <v>77</v>
      </c>
      <c r="BK477" s="219">
        <f>ROUND(I477*H477,2)</f>
        <v>0</v>
      </c>
      <c r="BL477" s="19" t="s">
        <v>252</v>
      </c>
      <c r="BM477" s="218" t="s">
        <v>859</v>
      </c>
    </row>
    <row r="478" s="2" customFormat="1">
      <c r="A478" s="40"/>
      <c r="B478" s="41"/>
      <c r="C478" s="42"/>
      <c r="D478" s="220" t="s">
        <v>179</v>
      </c>
      <c r="E478" s="42"/>
      <c r="F478" s="221" t="s">
        <v>858</v>
      </c>
      <c r="G478" s="42"/>
      <c r="H478" s="42"/>
      <c r="I478" s="222"/>
      <c r="J478" s="42"/>
      <c r="K478" s="42"/>
      <c r="L478" s="46"/>
      <c r="M478" s="223"/>
      <c r="N478" s="224"/>
      <c r="O478" s="86"/>
      <c r="P478" s="86"/>
      <c r="Q478" s="86"/>
      <c r="R478" s="86"/>
      <c r="S478" s="86"/>
      <c r="T478" s="87"/>
      <c r="U478" s="40"/>
      <c r="V478" s="40"/>
      <c r="W478" s="40"/>
      <c r="X478" s="40"/>
      <c r="Y478" s="40"/>
      <c r="Z478" s="40"/>
      <c r="AA478" s="40"/>
      <c r="AB478" s="40"/>
      <c r="AC478" s="40"/>
      <c r="AD478" s="40"/>
      <c r="AE478" s="40"/>
      <c r="AT478" s="19" t="s">
        <v>179</v>
      </c>
      <c r="AU478" s="19" t="s">
        <v>79</v>
      </c>
    </row>
    <row r="479" s="14" customFormat="1">
      <c r="A479" s="14"/>
      <c r="B479" s="237"/>
      <c r="C479" s="238"/>
      <c r="D479" s="220" t="s">
        <v>189</v>
      </c>
      <c r="E479" s="238"/>
      <c r="F479" s="240" t="s">
        <v>860</v>
      </c>
      <c r="G479" s="238"/>
      <c r="H479" s="241">
        <v>51.526000000000003</v>
      </c>
      <c r="I479" s="242"/>
      <c r="J479" s="238"/>
      <c r="K479" s="238"/>
      <c r="L479" s="243"/>
      <c r="M479" s="244"/>
      <c r="N479" s="245"/>
      <c r="O479" s="245"/>
      <c r="P479" s="245"/>
      <c r="Q479" s="245"/>
      <c r="R479" s="245"/>
      <c r="S479" s="245"/>
      <c r="T479" s="246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47" t="s">
        <v>189</v>
      </c>
      <c r="AU479" s="247" t="s">
        <v>79</v>
      </c>
      <c r="AV479" s="14" t="s">
        <v>79</v>
      </c>
      <c r="AW479" s="14" t="s">
        <v>4</v>
      </c>
      <c r="AX479" s="14" t="s">
        <v>77</v>
      </c>
      <c r="AY479" s="247" t="s">
        <v>170</v>
      </c>
    </row>
    <row r="480" s="12" customFormat="1" ht="22.8" customHeight="1">
      <c r="A480" s="12"/>
      <c r="B480" s="191"/>
      <c r="C480" s="192"/>
      <c r="D480" s="193" t="s">
        <v>68</v>
      </c>
      <c r="E480" s="205" t="s">
        <v>861</v>
      </c>
      <c r="F480" s="205" t="s">
        <v>862</v>
      </c>
      <c r="G480" s="192"/>
      <c r="H480" s="192"/>
      <c r="I480" s="195"/>
      <c r="J480" s="206">
        <f>BK480</f>
        <v>0</v>
      </c>
      <c r="K480" s="192"/>
      <c r="L480" s="197"/>
      <c r="M480" s="198"/>
      <c r="N480" s="199"/>
      <c r="O480" s="199"/>
      <c r="P480" s="200">
        <f>SUM(P481:P489)</f>
        <v>0</v>
      </c>
      <c r="Q480" s="199"/>
      <c r="R480" s="200">
        <f>SUM(R481:R489)</f>
        <v>0</v>
      </c>
      <c r="S480" s="199"/>
      <c r="T480" s="201">
        <f>SUM(T481:T489)</f>
        <v>0.00084599999999999986</v>
      </c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R480" s="202" t="s">
        <v>79</v>
      </c>
      <c r="AT480" s="203" t="s">
        <v>68</v>
      </c>
      <c r="AU480" s="203" t="s">
        <v>77</v>
      </c>
      <c r="AY480" s="202" t="s">
        <v>170</v>
      </c>
      <c r="BK480" s="204">
        <f>SUM(BK481:BK489)</f>
        <v>0</v>
      </c>
    </row>
    <row r="481" s="2" customFormat="1" ht="16.5" customHeight="1">
      <c r="A481" s="40"/>
      <c r="B481" s="41"/>
      <c r="C481" s="207" t="s">
        <v>863</v>
      </c>
      <c r="D481" s="207" t="s">
        <v>172</v>
      </c>
      <c r="E481" s="208" t="s">
        <v>864</v>
      </c>
      <c r="F481" s="209" t="s">
        <v>865</v>
      </c>
      <c r="G481" s="210" t="s">
        <v>260</v>
      </c>
      <c r="H481" s="211">
        <v>2.8199999999999998</v>
      </c>
      <c r="I481" s="212"/>
      <c r="J481" s="213">
        <f>ROUND(I481*H481,2)</f>
        <v>0</v>
      </c>
      <c r="K481" s="209" t="s">
        <v>176</v>
      </c>
      <c r="L481" s="46"/>
      <c r="M481" s="214" t="s">
        <v>19</v>
      </c>
      <c r="N481" s="215" t="s">
        <v>40</v>
      </c>
      <c r="O481" s="86"/>
      <c r="P481" s="216">
        <f>O481*H481</f>
        <v>0</v>
      </c>
      <c r="Q481" s="216">
        <v>0</v>
      </c>
      <c r="R481" s="216">
        <f>Q481*H481</f>
        <v>0</v>
      </c>
      <c r="S481" s="216">
        <v>0.00029999999999999997</v>
      </c>
      <c r="T481" s="217">
        <f>S481*H481</f>
        <v>0.00084599999999999986</v>
      </c>
      <c r="U481" s="40"/>
      <c r="V481" s="40"/>
      <c r="W481" s="40"/>
      <c r="X481" s="40"/>
      <c r="Y481" s="40"/>
      <c r="Z481" s="40"/>
      <c r="AA481" s="40"/>
      <c r="AB481" s="40"/>
      <c r="AC481" s="40"/>
      <c r="AD481" s="40"/>
      <c r="AE481" s="40"/>
      <c r="AR481" s="218" t="s">
        <v>252</v>
      </c>
      <c r="AT481" s="218" t="s">
        <v>172</v>
      </c>
      <c r="AU481" s="218" t="s">
        <v>79</v>
      </c>
      <c r="AY481" s="19" t="s">
        <v>170</v>
      </c>
      <c r="BE481" s="219">
        <f>IF(N481="základní",J481,0)</f>
        <v>0</v>
      </c>
      <c r="BF481" s="219">
        <f>IF(N481="snížená",J481,0)</f>
        <v>0</v>
      </c>
      <c r="BG481" s="219">
        <f>IF(N481="zákl. přenesená",J481,0)</f>
        <v>0</v>
      </c>
      <c r="BH481" s="219">
        <f>IF(N481="sníž. přenesená",J481,0)</f>
        <v>0</v>
      </c>
      <c r="BI481" s="219">
        <f>IF(N481="nulová",J481,0)</f>
        <v>0</v>
      </c>
      <c r="BJ481" s="19" t="s">
        <v>77</v>
      </c>
      <c r="BK481" s="219">
        <f>ROUND(I481*H481,2)</f>
        <v>0</v>
      </c>
      <c r="BL481" s="19" t="s">
        <v>252</v>
      </c>
      <c r="BM481" s="218" t="s">
        <v>866</v>
      </c>
    </row>
    <row r="482" s="2" customFormat="1">
      <c r="A482" s="40"/>
      <c r="B482" s="41"/>
      <c r="C482" s="42"/>
      <c r="D482" s="220" t="s">
        <v>179</v>
      </c>
      <c r="E482" s="42"/>
      <c r="F482" s="221" t="s">
        <v>867</v>
      </c>
      <c r="G482" s="42"/>
      <c r="H482" s="42"/>
      <c r="I482" s="222"/>
      <c r="J482" s="42"/>
      <c r="K482" s="42"/>
      <c r="L482" s="46"/>
      <c r="M482" s="223"/>
      <c r="N482" s="224"/>
      <c r="O482" s="86"/>
      <c r="P482" s="86"/>
      <c r="Q482" s="86"/>
      <c r="R482" s="86"/>
      <c r="S482" s="86"/>
      <c r="T482" s="87"/>
      <c r="U482" s="40"/>
      <c r="V482" s="40"/>
      <c r="W482" s="40"/>
      <c r="X482" s="40"/>
      <c r="Y482" s="40"/>
      <c r="Z482" s="40"/>
      <c r="AA482" s="40"/>
      <c r="AB482" s="40"/>
      <c r="AC482" s="40"/>
      <c r="AD482" s="40"/>
      <c r="AE482" s="40"/>
      <c r="AT482" s="19" t="s">
        <v>179</v>
      </c>
      <c r="AU482" s="19" t="s">
        <v>79</v>
      </c>
    </row>
    <row r="483" s="2" customFormat="1">
      <c r="A483" s="40"/>
      <c r="B483" s="41"/>
      <c r="C483" s="42"/>
      <c r="D483" s="225" t="s">
        <v>181</v>
      </c>
      <c r="E483" s="42"/>
      <c r="F483" s="226" t="s">
        <v>868</v>
      </c>
      <c r="G483" s="42"/>
      <c r="H483" s="42"/>
      <c r="I483" s="222"/>
      <c r="J483" s="42"/>
      <c r="K483" s="42"/>
      <c r="L483" s="46"/>
      <c r="M483" s="223"/>
      <c r="N483" s="224"/>
      <c r="O483" s="86"/>
      <c r="P483" s="86"/>
      <c r="Q483" s="86"/>
      <c r="R483" s="86"/>
      <c r="S483" s="86"/>
      <c r="T483" s="87"/>
      <c r="U483" s="40"/>
      <c r="V483" s="40"/>
      <c r="W483" s="40"/>
      <c r="X483" s="40"/>
      <c r="Y483" s="40"/>
      <c r="Z483" s="40"/>
      <c r="AA483" s="40"/>
      <c r="AB483" s="40"/>
      <c r="AC483" s="40"/>
      <c r="AD483" s="40"/>
      <c r="AE483" s="40"/>
      <c r="AT483" s="19" t="s">
        <v>181</v>
      </c>
      <c r="AU483" s="19" t="s">
        <v>79</v>
      </c>
    </row>
    <row r="484" s="13" customFormat="1">
      <c r="A484" s="13"/>
      <c r="B484" s="227"/>
      <c r="C484" s="228"/>
      <c r="D484" s="220" t="s">
        <v>189</v>
      </c>
      <c r="E484" s="229" t="s">
        <v>19</v>
      </c>
      <c r="F484" s="230" t="s">
        <v>190</v>
      </c>
      <c r="G484" s="228"/>
      <c r="H484" s="229" t="s">
        <v>19</v>
      </c>
      <c r="I484" s="231"/>
      <c r="J484" s="228"/>
      <c r="K484" s="228"/>
      <c r="L484" s="232"/>
      <c r="M484" s="233"/>
      <c r="N484" s="234"/>
      <c r="O484" s="234"/>
      <c r="P484" s="234"/>
      <c r="Q484" s="234"/>
      <c r="R484" s="234"/>
      <c r="S484" s="234"/>
      <c r="T484" s="235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36" t="s">
        <v>189</v>
      </c>
      <c r="AU484" s="236" t="s">
        <v>79</v>
      </c>
      <c r="AV484" s="13" t="s">
        <v>77</v>
      </c>
      <c r="AW484" s="13" t="s">
        <v>31</v>
      </c>
      <c r="AX484" s="13" t="s">
        <v>69</v>
      </c>
      <c r="AY484" s="236" t="s">
        <v>170</v>
      </c>
    </row>
    <row r="485" s="13" customFormat="1">
      <c r="A485" s="13"/>
      <c r="B485" s="227"/>
      <c r="C485" s="228"/>
      <c r="D485" s="220" t="s">
        <v>189</v>
      </c>
      <c r="E485" s="229" t="s">
        <v>19</v>
      </c>
      <c r="F485" s="230" t="s">
        <v>869</v>
      </c>
      <c r="G485" s="228"/>
      <c r="H485" s="229" t="s">
        <v>19</v>
      </c>
      <c r="I485" s="231"/>
      <c r="J485" s="228"/>
      <c r="K485" s="228"/>
      <c r="L485" s="232"/>
      <c r="M485" s="233"/>
      <c r="N485" s="234"/>
      <c r="O485" s="234"/>
      <c r="P485" s="234"/>
      <c r="Q485" s="234"/>
      <c r="R485" s="234"/>
      <c r="S485" s="234"/>
      <c r="T485" s="235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36" t="s">
        <v>189</v>
      </c>
      <c r="AU485" s="236" t="s">
        <v>79</v>
      </c>
      <c r="AV485" s="13" t="s">
        <v>77</v>
      </c>
      <c r="AW485" s="13" t="s">
        <v>31</v>
      </c>
      <c r="AX485" s="13" t="s">
        <v>69</v>
      </c>
      <c r="AY485" s="236" t="s">
        <v>170</v>
      </c>
    </row>
    <row r="486" s="14" customFormat="1">
      <c r="A486" s="14"/>
      <c r="B486" s="237"/>
      <c r="C486" s="238"/>
      <c r="D486" s="220" t="s">
        <v>189</v>
      </c>
      <c r="E486" s="239" t="s">
        <v>19</v>
      </c>
      <c r="F486" s="240" t="s">
        <v>87</v>
      </c>
      <c r="G486" s="238"/>
      <c r="H486" s="241">
        <v>2.8199999999999998</v>
      </c>
      <c r="I486" s="242"/>
      <c r="J486" s="238"/>
      <c r="K486" s="238"/>
      <c r="L486" s="243"/>
      <c r="M486" s="244"/>
      <c r="N486" s="245"/>
      <c r="O486" s="245"/>
      <c r="P486" s="245"/>
      <c r="Q486" s="245"/>
      <c r="R486" s="245"/>
      <c r="S486" s="245"/>
      <c r="T486" s="246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47" t="s">
        <v>189</v>
      </c>
      <c r="AU486" s="247" t="s">
        <v>79</v>
      </c>
      <c r="AV486" s="14" t="s">
        <v>79</v>
      </c>
      <c r="AW486" s="14" t="s">
        <v>31</v>
      </c>
      <c r="AX486" s="14" t="s">
        <v>77</v>
      </c>
      <c r="AY486" s="247" t="s">
        <v>170</v>
      </c>
    </row>
    <row r="487" s="2" customFormat="1" ht="24.15" customHeight="1">
      <c r="A487" s="40"/>
      <c r="B487" s="41"/>
      <c r="C487" s="207" t="s">
        <v>870</v>
      </c>
      <c r="D487" s="207" t="s">
        <v>172</v>
      </c>
      <c r="E487" s="208" t="s">
        <v>871</v>
      </c>
      <c r="F487" s="209" t="s">
        <v>872</v>
      </c>
      <c r="G487" s="210" t="s">
        <v>224</v>
      </c>
      <c r="H487" s="211">
        <v>0.01</v>
      </c>
      <c r="I487" s="212"/>
      <c r="J487" s="213">
        <f>ROUND(I487*H487,2)</f>
        <v>0</v>
      </c>
      <c r="K487" s="209" t="s">
        <v>176</v>
      </c>
      <c r="L487" s="46"/>
      <c r="M487" s="214" t="s">
        <v>19</v>
      </c>
      <c r="N487" s="215" t="s">
        <v>40</v>
      </c>
      <c r="O487" s="86"/>
      <c r="P487" s="216">
        <f>O487*H487</f>
        <v>0</v>
      </c>
      <c r="Q487" s="216">
        <v>0</v>
      </c>
      <c r="R487" s="216">
        <f>Q487*H487</f>
        <v>0</v>
      </c>
      <c r="S487" s="216">
        <v>0</v>
      </c>
      <c r="T487" s="217">
        <f>S487*H487</f>
        <v>0</v>
      </c>
      <c r="U487" s="40"/>
      <c r="V487" s="40"/>
      <c r="W487" s="40"/>
      <c r="X487" s="40"/>
      <c r="Y487" s="40"/>
      <c r="Z487" s="40"/>
      <c r="AA487" s="40"/>
      <c r="AB487" s="40"/>
      <c r="AC487" s="40"/>
      <c r="AD487" s="40"/>
      <c r="AE487" s="40"/>
      <c r="AR487" s="218" t="s">
        <v>252</v>
      </c>
      <c r="AT487" s="218" t="s">
        <v>172</v>
      </c>
      <c r="AU487" s="218" t="s">
        <v>79</v>
      </c>
      <c r="AY487" s="19" t="s">
        <v>170</v>
      </c>
      <c r="BE487" s="219">
        <f>IF(N487="základní",J487,0)</f>
        <v>0</v>
      </c>
      <c r="BF487" s="219">
        <f>IF(N487="snížená",J487,0)</f>
        <v>0</v>
      </c>
      <c r="BG487" s="219">
        <f>IF(N487="zákl. přenesená",J487,0)</f>
        <v>0</v>
      </c>
      <c r="BH487" s="219">
        <f>IF(N487="sníž. přenesená",J487,0)</f>
        <v>0</v>
      </c>
      <c r="BI487" s="219">
        <f>IF(N487="nulová",J487,0)</f>
        <v>0</v>
      </c>
      <c r="BJ487" s="19" t="s">
        <v>77</v>
      </c>
      <c r="BK487" s="219">
        <f>ROUND(I487*H487,2)</f>
        <v>0</v>
      </c>
      <c r="BL487" s="19" t="s">
        <v>252</v>
      </c>
      <c r="BM487" s="218" t="s">
        <v>873</v>
      </c>
    </row>
    <row r="488" s="2" customFormat="1">
      <c r="A488" s="40"/>
      <c r="B488" s="41"/>
      <c r="C488" s="42"/>
      <c r="D488" s="220" t="s">
        <v>179</v>
      </c>
      <c r="E488" s="42"/>
      <c r="F488" s="221" t="s">
        <v>874</v>
      </c>
      <c r="G488" s="42"/>
      <c r="H488" s="42"/>
      <c r="I488" s="222"/>
      <c r="J488" s="42"/>
      <c r="K488" s="42"/>
      <c r="L488" s="46"/>
      <c r="M488" s="223"/>
      <c r="N488" s="224"/>
      <c r="O488" s="86"/>
      <c r="P488" s="86"/>
      <c r="Q488" s="86"/>
      <c r="R488" s="86"/>
      <c r="S488" s="86"/>
      <c r="T488" s="87"/>
      <c r="U488" s="40"/>
      <c r="V488" s="40"/>
      <c r="W488" s="40"/>
      <c r="X488" s="40"/>
      <c r="Y488" s="40"/>
      <c r="Z488" s="40"/>
      <c r="AA488" s="40"/>
      <c r="AB488" s="40"/>
      <c r="AC488" s="40"/>
      <c r="AD488" s="40"/>
      <c r="AE488" s="40"/>
      <c r="AT488" s="19" t="s">
        <v>179</v>
      </c>
      <c r="AU488" s="19" t="s">
        <v>79</v>
      </c>
    </row>
    <row r="489" s="2" customFormat="1">
      <c r="A489" s="40"/>
      <c r="B489" s="41"/>
      <c r="C489" s="42"/>
      <c r="D489" s="225" t="s">
        <v>181</v>
      </c>
      <c r="E489" s="42"/>
      <c r="F489" s="226" t="s">
        <v>875</v>
      </c>
      <c r="G489" s="42"/>
      <c r="H489" s="42"/>
      <c r="I489" s="222"/>
      <c r="J489" s="42"/>
      <c r="K489" s="42"/>
      <c r="L489" s="46"/>
      <c r="M489" s="223"/>
      <c r="N489" s="224"/>
      <c r="O489" s="86"/>
      <c r="P489" s="86"/>
      <c r="Q489" s="86"/>
      <c r="R489" s="86"/>
      <c r="S489" s="86"/>
      <c r="T489" s="87"/>
      <c r="U489" s="40"/>
      <c r="V489" s="40"/>
      <c r="W489" s="40"/>
      <c r="X489" s="40"/>
      <c r="Y489" s="40"/>
      <c r="Z489" s="40"/>
      <c r="AA489" s="40"/>
      <c r="AB489" s="40"/>
      <c r="AC489" s="40"/>
      <c r="AD489" s="40"/>
      <c r="AE489" s="40"/>
      <c r="AT489" s="19" t="s">
        <v>181</v>
      </c>
      <c r="AU489" s="19" t="s">
        <v>79</v>
      </c>
    </row>
    <row r="490" s="12" customFormat="1" ht="22.8" customHeight="1">
      <c r="A490" s="12"/>
      <c r="B490" s="191"/>
      <c r="C490" s="192"/>
      <c r="D490" s="193" t="s">
        <v>68</v>
      </c>
      <c r="E490" s="205" t="s">
        <v>876</v>
      </c>
      <c r="F490" s="205" t="s">
        <v>877</v>
      </c>
      <c r="G490" s="192"/>
      <c r="H490" s="192"/>
      <c r="I490" s="195"/>
      <c r="J490" s="206">
        <f>BK490</f>
        <v>0</v>
      </c>
      <c r="K490" s="192"/>
      <c r="L490" s="197"/>
      <c r="M490" s="198"/>
      <c r="N490" s="199"/>
      <c r="O490" s="199"/>
      <c r="P490" s="200">
        <f>SUM(P491:P529)</f>
        <v>0</v>
      </c>
      <c r="Q490" s="199"/>
      <c r="R490" s="200">
        <f>SUM(R491:R529)</f>
        <v>3.9939358300000003</v>
      </c>
      <c r="S490" s="199"/>
      <c r="T490" s="201">
        <f>SUM(T491:T529)</f>
        <v>0</v>
      </c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R490" s="202" t="s">
        <v>79</v>
      </c>
      <c r="AT490" s="203" t="s">
        <v>68</v>
      </c>
      <c r="AU490" s="203" t="s">
        <v>77</v>
      </c>
      <c r="AY490" s="202" t="s">
        <v>170</v>
      </c>
      <c r="BK490" s="204">
        <f>SUM(BK491:BK529)</f>
        <v>0</v>
      </c>
    </row>
    <row r="491" s="2" customFormat="1" ht="16.5" customHeight="1">
      <c r="A491" s="40"/>
      <c r="B491" s="41"/>
      <c r="C491" s="207" t="s">
        <v>878</v>
      </c>
      <c r="D491" s="207" t="s">
        <v>172</v>
      </c>
      <c r="E491" s="208" t="s">
        <v>879</v>
      </c>
      <c r="F491" s="209" t="s">
        <v>880</v>
      </c>
      <c r="G491" s="210" t="s">
        <v>203</v>
      </c>
      <c r="H491" s="211">
        <v>111.83499999999999</v>
      </c>
      <c r="I491" s="212"/>
      <c r="J491" s="213">
        <f>ROUND(I491*H491,2)</f>
        <v>0</v>
      </c>
      <c r="K491" s="209" t="s">
        <v>176</v>
      </c>
      <c r="L491" s="46"/>
      <c r="M491" s="214" t="s">
        <v>19</v>
      </c>
      <c r="N491" s="215" t="s">
        <v>40</v>
      </c>
      <c r="O491" s="86"/>
      <c r="P491" s="216">
        <f>O491*H491</f>
        <v>0</v>
      </c>
      <c r="Q491" s="216">
        <v>0.00029999999999999997</v>
      </c>
      <c r="R491" s="216">
        <f>Q491*H491</f>
        <v>0.033550499999999997</v>
      </c>
      <c r="S491" s="216">
        <v>0</v>
      </c>
      <c r="T491" s="217">
        <f>S491*H491</f>
        <v>0</v>
      </c>
      <c r="U491" s="40"/>
      <c r="V491" s="40"/>
      <c r="W491" s="40"/>
      <c r="X491" s="40"/>
      <c r="Y491" s="40"/>
      <c r="Z491" s="40"/>
      <c r="AA491" s="40"/>
      <c r="AB491" s="40"/>
      <c r="AC491" s="40"/>
      <c r="AD491" s="40"/>
      <c r="AE491" s="40"/>
      <c r="AR491" s="218" t="s">
        <v>252</v>
      </c>
      <c r="AT491" s="218" t="s">
        <v>172</v>
      </c>
      <c r="AU491" s="218" t="s">
        <v>79</v>
      </c>
      <c r="AY491" s="19" t="s">
        <v>170</v>
      </c>
      <c r="BE491" s="219">
        <f>IF(N491="základní",J491,0)</f>
        <v>0</v>
      </c>
      <c r="BF491" s="219">
        <f>IF(N491="snížená",J491,0)</f>
        <v>0</v>
      </c>
      <c r="BG491" s="219">
        <f>IF(N491="zákl. přenesená",J491,0)</f>
        <v>0</v>
      </c>
      <c r="BH491" s="219">
        <f>IF(N491="sníž. přenesená",J491,0)</f>
        <v>0</v>
      </c>
      <c r="BI491" s="219">
        <f>IF(N491="nulová",J491,0)</f>
        <v>0</v>
      </c>
      <c r="BJ491" s="19" t="s">
        <v>77</v>
      </c>
      <c r="BK491" s="219">
        <f>ROUND(I491*H491,2)</f>
        <v>0</v>
      </c>
      <c r="BL491" s="19" t="s">
        <v>252</v>
      </c>
      <c r="BM491" s="218" t="s">
        <v>881</v>
      </c>
    </row>
    <row r="492" s="2" customFormat="1">
      <c r="A492" s="40"/>
      <c r="B492" s="41"/>
      <c r="C492" s="42"/>
      <c r="D492" s="220" t="s">
        <v>179</v>
      </c>
      <c r="E492" s="42"/>
      <c r="F492" s="221" t="s">
        <v>882</v>
      </c>
      <c r="G492" s="42"/>
      <c r="H492" s="42"/>
      <c r="I492" s="222"/>
      <c r="J492" s="42"/>
      <c r="K492" s="42"/>
      <c r="L492" s="46"/>
      <c r="M492" s="223"/>
      <c r="N492" s="224"/>
      <c r="O492" s="86"/>
      <c r="P492" s="86"/>
      <c r="Q492" s="86"/>
      <c r="R492" s="86"/>
      <c r="S492" s="86"/>
      <c r="T492" s="87"/>
      <c r="U492" s="40"/>
      <c r="V492" s="40"/>
      <c r="W492" s="40"/>
      <c r="X492" s="40"/>
      <c r="Y492" s="40"/>
      <c r="Z492" s="40"/>
      <c r="AA492" s="40"/>
      <c r="AB492" s="40"/>
      <c r="AC492" s="40"/>
      <c r="AD492" s="40"/>
      <c r="AE492" s="40"/>
      <c r="AT492" s="19" t="s">
        <v>179</v>
      </c>
      <c r="AU492" s="19" t="s">
        <v>79</v>
      </c>
    </row>
    <row r="493" s="2" customFormat="1">
      <c r="A493" s="40"/>
      <c r="B493" s="41"/>
      <c r="C493" s="42"/>
      <c r="D493" s="225" t="s">
        <v>181</v>
      </c>
      <c r="E493" s="42"/>
      <c r="F493" s="226" t="s">
        <v>883</v>
      </c>
      <c r="G493" s="42"/>
      <c r="H493" s="42"/>
      <c r="I493" s="222"/>
      <c r="J493" s="42"/>
      <c r="K493" s="42"/>
      <c r="L493" s="46"/>
      <c r="M493" s="223"/>
      <c r="N493" s="224"/>
      <c r="O493" s="86"/>
      <c r="P493" s="86"/>
      <c r="Q493" s="86"/>
      <c r="R493" s="86"/>
      <c r="S493" s="86"/>
      <c r="T493" s="87"/>
      <c r="U493" s="40"/>
      <c r="V493" s="40"/>
      <c r="W493" s="40"/>
      <c r="X493" s="40"/>
      <c r="Y493" s="40"/>
      <c r="Z493" s="40"/>
      <c r="AA493" s="40"/>
      <c r="AB493" s="40"/>
      <c r="AC493" s="40"/>
      <c r="AD493" s="40"/>
      <c r="AE493" s="40"/>
      <c r="AT493" s="19" t="s">
        <v>181</v>
      </c>
      <c r="AU493" s="19" t="s">
        <v>79</v>
      </c>
    </row>
    <row r="494" s="13" customFormat="1">
      <c r="A494" s="13"/>
      <c r="B494" s="227"/>
      <c r="C494" s="228"/>
      <c r="D494" s="220" t="s">
        <v>189</v>
      </c>
      <c r="E494" s="229" t="s">
        <v>19</v>
      </c>
      <c r="F494" s="230" t="s">
        <v>190</v>
      </c>
      <c r="G494" s="228"/>
      <c r="H494" s="229" t="s">
        <v>19</v>
      </c>
      <c r="I494" s="231"/>
      <c r="J494" s="228"/>
      <c r="K494" s="228"/>
      <c r="L494" s="232"/>
      <c r="M494" s="233"/>
      <c r="N494" s="234"/>
      <c r="O494" s="234"/>
      <c r="P494" s="234"/>
      <c r="Q494" s="234"/>
      <c r="R494" s="234"/>
      <c r="S494" s="234"/>
      <c r="T494" s="235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36" t="s">
        <v>189</v>
      </c>
      <c r="AU494" s="236" t="s">
        <v>79</v>
      </c>
      <c r="AV494" s="13" t="s">
        <v>77</v>
      </c>
      <c r="AW494" s="13" t="s">
        <v>31</v>
      </c>
      <c r="AX494" s="13" t="s">
        <v>69</v>
      </c>
      <c r="AY494" s="236" t="s">
        <v>170</v>
      </c>
    </row>
    <row r="495" s="13" customFormat="1">
      <c r="A495" s="13"/>
      <c r="B495" s="227"/>
      <c r="C495" s="228"/>
      <c r="D495" s="220" t="s">
        <v>189</v>
      </c>
      <c r="E495" s="229" t="s">
        <v>19</v>
      </c>
      <c r="F495" s="230" t="s">
        <v>884</v>
      </c>
      <c r="G495" s="228"/>
      <c r="H495" s="229" t="s">
        <v>19</v>
      </c>
      <c r="I495" s="231"/>
      <c r="J495" s="228"/>
      <c r="K495" s="228"/>
      <c r="L495" s="232"/>
      <c r="M495" s="233"/>
      <c r="N495" s="234"/>
      <c r="O495" s="234"/>
      <c r="P495" s="234"/>
      <c r="Q495" s="234"/>
      <c r="R495" s="234"/>
      <c r="S495" s="234"/>
      <c r="T495" s="235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36" t="s">
        <v>189</v>
      </c>
      <c r="AU495" s="236" t="s">
        <v>79</v>
      </c>
      <c r="AV495" s="13" t="s">
        <v>77</v>
      </c>
      <c r="AW495" s="13" t="s">
        <v>31</v>
      </c>
      <c r="AX495" s="13" t="s">
        <v>69</v>
      </c>
      <c r="AY495" s="236" t="s">
        <v>170</v>
      </c>
    </row>
    <row r="496" s="14" customFormat="1">
      <c r="A496" s="14"/>
      <c r="B496" s="237"/>
      <c r="C496" s="238"/>
      <c r="D496" s="220" t="s">
        <v>189</v>
      </c>
      <c r="E496" s="239" t="s">
        <v>19</v>
      </c>
      <c r="F496" s="240" t="s">
        <v>106</v>
      </c>
      <c r="G496" s="238"/>
      <c r="H496" s="241">
        <v>111.83499999999999</v>
      </c>
      <c r="I496" s="242"/>
      <c r="J496" s="238"/>
      <c r="K496" s="238"/>
      <c r="L496" s="243"/>
      <c r="M496" s="244"/>
      <c r="N496" s="245"/>
      <c r="O496" s="245"/>
      <c r="P496" s="245"/>
      <c r="Q496" s="245"/>
      <c r="R496" s="245"/>
      <c r="S496" s="245"/>
      <c r="T496" s="246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47" t="s">
        <v>189</v>
      </c>
      <c r="AU496" s="247" t="s">
        <v>79</v>
      </c>
      <c r="AV496" s="14" t="s">
        <v>79</v>
      </c>
      <c r="AW496" s="14" t="s">
        <v>31</v>
      </c>
      <c r="AX496" s="14" t="s">
        <v>77</v>
      </c>
      <c r="AY496" s="247" t="s">
        <v>170</v>
      </c>
    </row>
    <row r="497" s="2" customFormat="1" ht="24.15" customHeight="1">
      <c r="A497" s="40"/>
      <c r="B497" s="41"/>
      <c r="C497" s="207" t="s">
        <v>885</v>
      </c>
      <c r="D497" s="207" t="s">
        <v>172</v>
      </c>
      <c r="E497" s="208" t="s">
        <v>886</v>
      </c>
      <c r="F497" s="209" t="s">
        <v>887</v>
      </c>
      <c r="G497" s="210" t="s">
        <v>203</v>
      </c>
      <c r="H497" s="211">
        <v>111.83499999999999</v>
      </c>
      <c r="I497" s="212"/>
      <c r="J497" s="213">
        <f>ROUND(I497*H497,2)</f>
        <v>0</v>
      </c>
      <c r="K497" s="209" t="s">
        <v>176</v>
      </c>
      <c r="L497" s="46"/>
      <c r="M497" s="214" t="s">
        <v>19</v>
      </c>
      <c r="N497" s="215" t="s">
        <v>40</v>
      </c>
      <c r="O497" s="86"/>
      <c r="P497" s="216">
        <f>O497*H497</f>
        <v>0</v>
      </c>
      <c r="Q497" s="216">
        <v>0.0015</v>
      </c>
      <c r="R497" s="216">
        <f>Q497*H497</f>
        <v>0.1677525</v>
      </c>
      <c r="S497" s="216">
        <v>0</v>
      </c>
      <c r="T497" s="217">
        <f>S497*H497</f>
        <v>0</v>
      </c>
      <c r="U497" s="40"/>
      <c r="V497" s="40"/>
      <c r="W497" s="40"/>
      <c r="X497" s="40"/>
      <c r="Y497" s="40"/>
      <c r="Z497" s="40"/>
      <c r="AA497" s="40"/>
      <c r="AB497" s="40"/>
      <c r="AC497" s="40"/>
      <c r="AD497" s="40"/>
      <c r="AE497" s="40"/>
      <c r="AR497" s="218" t="s">
        <v>252</v>
      </c>
      <c r="AT497" s="218" t="s">
        <v>172</v>
      </c>
      <c r="AU497" s="218" t="s">
        <v>79</v>
      </c>
      <c r="AY497" s="19" t="s">
        <v>170</v>
      </c>
      <c r="BE497" s="219">
        <f>IF(N497="základní",J497,0)</f>
        <v>0</v>
      </c>
      <c r="BF497" s="219">
        <f>IF(N497="snížená",J497,0)</f>
        <v>0</v>
      </c>
      <c r="BG497" s="219">
        <f>IF(N497="zákl. přenesená",J497,0)</f>
        <v>0</v>
      </c>
      <c r="BH497" s="219">
        <f>IF(N497="sníž. přenesená",J497,0)</f>
        <v>0</v>
      </c>
      <c r="BI497" s="219">
        <f>IF(N497="nulová",J497,0)</f>
        <v>0</v>
      </c>
      <c r="BJ497" s="19" t="s">
        <v>77</v>
      </c>
      <c r="BK497" s="219">
        <f>ROUND(I497*H497,2)</f>
        <v>0</v>
      </c>
      <c r="BL497" s="19" t="s">
        <v>252</v>
      </c>
      <c r="BM497" s="218" t="s">
        <v>888</v>
      </c>
    </row>
    <row r="498" s="2" customFormat="1">
      <c r="A498" s="40"/>
      <c r="B498" s="41"/>
      <c r="C498" s="42"/>
      <c r="D498" s="220" t="s">
        <v>179</v>
      </c>
      <c r="E498" s="42"/>
      <c r="F498" s="221" t="s">
        <v>889</v>
      </c>
      <c r="G498" s="42"/>
      <c r="H498" s="42"/>
      <c r="I498" s="222"/>
      <c r="J498" s="42"/>
      <c r="K498" s="42"/>
      <c r="L498" s="46"/>
      <c r="M498" s="223"/>
      <c r="N498" s="224"/>
      <c r="O498" s="86"/>
      <c r="P498" s="86"/>
      <c r="Q498" s="86"/>
      <c r="R498" s="86"/>
      <c r="S498" s="86"/>
      <c r="T498" s="87"/>
      <c r="U498" s="40"/>
      <c r="V498" s="40"/>
      <c r="W498" s="40"/>
      <c r="X498" s="40"/>
      <c r="Y498" s="40"/>
      <c r="Z498" s="40"/>
      <c r="AA498" s="40"/>
      <c r="AB498" s="40"/>
      <c r="AC498" s="40"/>
      <c r="AD498" s="40"/>
      <c r="AE498" s="40"/>
      <c r="AT498" s="19" t="s">
        <v>179</v>
      </c>
      <c r="AU498" s="19" t="s">
        <v>79</v>
      </c>
    </row>
    <row r="499" s="2" customFormat="1">
      <c r="A499" s="40"/>
      <c r="B499" s="41"/>
      <c r="C499" s="42"/>
      <c r="D499" s="225" t="s">
        <v>181</v>
      </c>
      <c r="E499" s="42"/>
      <c r="F499" s="226" t="s">
        <v>890</v>
      </c>
      <c r="G499" s="42"/>
      <c r="H499" s="42"/>
      <c r="I499" s="222"/>
      <c r="J499" s="42"/>
      <c r="K499" s="42"/>
      <c r="L499" s="46"/>
      <c r="M499" s="223"/>
      <c r="N499" s="224"/>
      <c r="O499" s="86"/>
      <c r="P499" s="86"/>
      <c r="Q499" s="86"/>
      <c r="R499" s="86"/>
      <c r="S499" s="86"/>
      <c r="T499" s="87"/>
      <c r="U499" s="40"/>
      <c r="V499" s="40"/>
      <c r="W499" s="40"/>
      <c r="X499" s="40"/>
      <c r="Y499" s="40"/>
      <c r="Z499" s="40"/>
      <c r="AA499" s="40"/>
      <c r="AB499" s="40"/>
      <c r="AC499" s="40"/>
      <c r="AD499" s="40"/>
      <c r="AE499" s="40"/>
      <c r="AT499" s="19" t="s">
        <v>181</v>
      </c>
      <c r="AU499" s="19" t="s">
        <v>79</v>
      </c>
    </row>
    <row r="500" s="2" customFormat="1" ht="16.5" customHeight="1">
      <c r="A500" s="40"/>
      <c r="B500" s="41"/>
      <c r="C500" s="207" t="s">
        <v>891</v>
      </c>
      <c r="D500" s="207" t="s">
        <v>172</v>
      </c>
      <c r="E500" s="208" t="s">
        <v>892</v>
      </c>
      <c r="F500" s="209" t="s">
        <v>893</v>
      </c>
      <c r="G500" s="210" t="s">
        <v>268</v>
      </c>
      <c r="H500" s="211">
        <v>24</v>
      </c>
      <c r="I500" s="212"/>
      <c r="J500" s="213">
        <f>ROUND(I500*H500,2)</f>
        <v>0</v>
      </c>
      <c r="K500" s="209" t="s">
        <v>176</v>
      </c>
      <c r="L500" s="46"/>
      <c r="M500" s="214" t="s">
        <v>19</v>
      </c>
      <c r="N500" s="215" t="s">
        <v>40</v>
      </c>
      <c r="O500" s="86"/>
      <c r="P500" s="216">
        <f>O500*H500</f>
        <v>0</v>
      </c>
      <c r="Q500" s="216">
        <v>0.00021000000000000001</v>
      </c>
      <c r="R500" s="216">
        <f>Q500*H500</f>
        <v>0.0050400000000000002</v>
      </c>
      <c r="S500" s="216">
        <v>0</v>
      </c>
      <c r="T500" s="217">
        <f>S500*H500</f>
        <v>0</v>
      </c>
      <c r="U500" s="40"/>
      <c r="V500" s="40"/>
      <c r="W500" s="40"/>
      <c r="X500" s="40"/>
      <c r="Y500" s="40"/>
      <c r="Z500" s="40"/>
      <c r="AA500" s="40"/>
      <c r="AB500" s="40"/>
      <c r="AC500" s="40"/>
      <c r="AD500" s="40"/>
      <c r="AE500" s="40"/>
      <c r="AR500" s="218" t="s">
        <v>252</v>
      </c>
      <c r="AT500" s="218" t="s">
        <v>172</v>
      </c>
      <c r="AU500" s="218" t="s">
        <v>79</v>
      </c>
      <c r="AY500" s="19" t="s">
        <v>170</v>
      </c>
      <c r="BE500" s="219">
        <f>IF(N500="základní",J500,0)</f>
        <v>0</v>
      </c>
      <c r="BF500" s="219">
        <f>IF(N500="snížená",J500,0)</f>
        <v>0</v>
      </c>
      <c r="BG500" s="219">
        <f>IF(N500="zákl. přenesená",J500,0)</f>
        <v>0</v>
      </c>
      <c r="BH500" s="219">
        <f>IF(N500="sníž. přenesená",J500,0)</f>
        <v>0</v>
      </c>
      <c r="BI500" s="219">
        <f>IF(N500="nulová",J500,0)</f>
        <v>0</v>
      </c>
      <c r="BJ500" s="19" t="s">
        <v>77</v>
      </c>
      <c r="BK500" s="219">
        <f>ROUND(I500*H500,2)</f>
        <v>0</v>
      </c>
      <c r="BL500" s="19" t="s">
        <v>252</v>
      </c>
      <c r="BM500" s="218" t="s">
        <v>894</v>
      </c>
    </row>
    <row r="501" s="2" customFormat="1">
      <c r="A501" s="40"/>
      <c r="B501" s="41"/>
      <c r="C501" s="42"/>
      <c r="D501" s="220" t="s">
        <v>179</v>
      </c>
      <c r="E501" s="42"/>
      <c r="F501" s="221" t="s">
        <v>895</v>
      </c>
      <c r="G501" s="42"/>
      <c r="H501" s="42"/>
      <c r="I501" s="222"/>
      <c r="J501" s="42"/>
      <c r="K501" s="42"/>
      <c r="L501" s="46"/>
      <c r="M501" s="223"/>
      <c r="N501" s="224"/>
      <c r="O501" s="86"/>
      <c r="P501" s="86"/>
      <c r="Q501" s="86"/>
      <c r="R501" s="86"/>
      <c r="S501" s="86"/>
      <c r="T501" s="87"/>
      <c r="U501" s="40"/>
      <c r="V501" s="40"/>
      <c r="W501" s="40"/>
      <c r="X501" s="40"/>
      <c r="Y501" s="40"/>
      <c r="Z501" s="40"/>
      <c r="AA501" s="40"/>
      <c r="AB501" s="40"/>
      <c r="AC501" s="40"/>
      <c r="AD501" s="40"/>
      <c r="AE501" s="40"/>
      <c r="AT501" s="19" t="s">
        <v>179</v>
      </c>
      <c r="AU501" s="19" t="s">
        <v>79</v>
      </c>
    </row>
    <row r="502" s="2" customFormat="1">
      <c r="A502" s="40"/>
      <c r="B502" s="41"/>
      <c r="C502" s="42"/>
      <c r="D502" s="225" t="s">
        <v>181</v>
      </c>
      <c r="E502" s="42"/>
      <c r="F502" s="226" t="s">
        <v>896</v>
      </c>
      <c r="G502" s="42"/>
      <c r="H502" s="42"/>
      <c r="I502" s="222"/>
      <c r="J502" s="42"/>
      <c r="K502" s="42"/>
      <c r="L502" s="46"/>
      <c r="M502" s="223"/>
      <c r="N502" s="224"/>
      <c r="O502" s="86"/>
      <c r="P502" s="86"/>
      <c r="Q502" s="86"/>
      <c r="R502" s="86"/>
      <c r="S502" s="86"/>
      <c r="T502" s="87"/>
      <c r="U502" s="40"/>
      <c r="V502" s="40"/>
      <c r="W502" s="40"/>
      <c r="X502" s="40"/>
      <c r="Y502" s="40"/>
      <c r="Z502" s="40"/>
      <c r="AA502" s="40"/>
      <c r="AB502" s="40"/>
      <c r="AC502" s="40"/>
      <c r="AD502" s="40"/>
      <c r="AE502" s="40"/>
      <c r="AT502" s="19" t="s">
        <v>181</v>
      </c>
      <c r="AU502" s="19" t="s">
        <v>79</v>
      </c>
    </row>
    <row r="503" s="2" customFormat="1" ht="16.5" customHeight="1">
      <c r="A503" s="40"/>
      <c r="B503" s="41"/>
      <c r="C503" s="207" t="s">
        <v>897</v>
      </c>
      <c r="D503" s="207" t="s">
        <v>172</v>
      </c>
      <c r="E503" s="208" t="s">
        <v>898</v>
      </c>
      <c r="F503" s="209" t="s">
        <v>899</v>
      </c>
      <c r="G503" s="210" t="s">
        <v>268</v>
      </c>
      <c r="H503" s="211">
        <v>1</v>
      </c>
      <c r="I503" s="212"/>
      <c r="J503" s="213">
        <f>ROUND(I503*H503,2)</f>
        <v>0</v>
      </c>
      <c r="K503" s="209" t="s">
        <v>176</v>
      </c>
      <c r="L503" s="46"/>
      <c r="M503" s="214" t="s">
        <v>19</v>
      </c>
      <c r="N503" s="215" t="s">
        <v>40</v>
      </c>
      <c r="O503" s="86"/>
      <c r="P503" s="216">
        <f>O503*H503</f>
        <v>0</v>
      </c>
      <c r="Q503" s="216">
        <v>0.00020000000000000001</v>
      </c>
      <c r="R503" s="216">
        <f>Q503*H503</f>
        <v>0.00020000000000000001</v>
      </c>
      <c r="S503" s="216">
        <v>0</v>
      </c>
      <c r="T503" s="217">
        <f>S503*H503</f>
        <v>0</v>
      </c>
      <c r="U503" s="40"/>
      <c r="V503" s="40"/>
      <c r="W503" s="40"/>
      <c r="X503" s="40"/>
      <c r="Y503" s="40"/>
      <c r="Z503" s="40"/>
      <c r="AA503" s="40"/>
      <c r="AB503" s="40"/>
      <c r="AC503" s="40"/>
      <c r="AD503" s="40"/>
      <c r="AE503" s="40"/>
      <c r="AR503" s="218" t="s">
        <v>252</v>
      </c>
      <c r="AT503" s="218" t="s">
        <v>172</v>
      </c>
      <c r="AU503" s="218" t="s">
        <v>79</v>
      </c>
      <c r="AY503" s="19" t="s">
        <v>170</v>
      </c>
      <c r="BE503" s="219">
        <f>IF(N503="základní",J503,0)</f>
        <v>0</v>
      </c>
      <c r="BF503" s="219">
        <f>IF(N503="snížená",J503,0)</f>
        <v>0</v>
      </c>
      <c r="BG503" s="219">
        <f>IF(N503="zákl. přenesená",J503,0)</f>
        <v>0</v>
      </c>
      <c r="BH503" s="219">
        <f>IF(N503="sníž. přenesená",J503,0)</f>
        <v>0</v>
      </c>
      <c r="BI503" s="219">
        <f>IF(N503="nulová",J503,0)</f>
        <v>0</v>
      </c>
      <c r="BJ503" s="19" t="s">
        <v>77</v>
      </c>
      <c r="BK503" s="219">
        <f>ROUND(I503*H503,2)</f>
        <v>0</v>
      </c>
      <c r="BL503" s="19" t="s">
        <v>252</v>
      </c>
      <c r="BM503" s="218" t="s">
        <v>900</v>
      </c>
    </row>
    <row r="504" s="2" customFormat="1">
      <c r="A504" s="40"/>
      <c r="B504" s="41"/>
      <c r="C504" s="42"/>
      <c r="D504" s="220" t="s">
        <v>179</v>
      </c>
      <c r="E504" s="42"/>
      <c r="F504" s="221" t="s">
        <v>901</v>
      </c>
      <c r="G504" s="42"/>
      <c r="H504" s="42"/>
      <c r="I504" s="222"/>
      <c r="J504" s="42"/>
      <c r="K504" s="42"/>
      <c r="L504" s="46"/>
      <c r="M504" s="223"/>
      <c r="N504" s="224"/>
      <c r="O504" s="86"/>
      <c r="P504" s="86"/>
      <c r="Q504" s="86"/>
      <c r="R504" s="86"/>
      <c r="S504" s="86"/>
      <c r="T504" s="87"/>
      <c r="U504" s="40"/>
      <c r="V504" s="40"/>
      <c r="W504" s="40"/>
      <c r="X504" s="40"/>
      <c r="Y504" s="40"/>
      <c r="Z504" s="40"/>
      <c r="AA504" s="40"/>
      <c r="AB504" s="40"/>
      <c r="AC504" s="40"/>
      <c r="AD504" s="40"/>
      <c r="AE504" s="40"/>
      <c r="AT504" s="19" t="s">
        <v>179</v>
      </c>
      <c r="AU504" s="19" t="s">
        <v>79</v>
      </c>
    </row>
    <row r="505" s="2" customFormat="1">
      <c r="A505" s="40"/>
      <c r="B505" s="41"/>
      <c r="C505" s="42"/>
      <c r="D505" s="225" t="s">
        <v>181</v>
      </c>
      <c r="E505" s="42"/>
      <c r="F505" s="226" t="s">
        <v>902</v>
      </c>
      <c r="G505" s="42"/>
      <c r="H505" s="42"/>
      <c r="I505" s="222"/>
      <c r="J505" s="42"/>
      <c r="K505" s="42"/>
      <c r="L505" s="46"/>
      <c r="M505" s="223"/>
      <c r="N505" s="224"/>
      <c r="O505" s="86"/>
      <c r="P505" s="86"/>
      <c r="Q505" s="86"/>
      <c r="R505" s="86"/>
      <c r="S505" s="86"/>
      <c r="T505" s="87"/>
      <c r="U505" s="40"/>
      <c r="V505" s="40"/>
      <c r="W505" s="40"/>
      <c r="X505" s="40"/>
      <c r="Y505" s="40"/>
      <c r="Z505" s="40"/>
      <c r="AA505" s="40"/>
      <c r="AB505" s="40"/>
      <c r="AC505" s="40"/>
      <c r="AD505" s="40"/>
      <c r="AE505" s="40"/>
      <c r="AT505" s="19" t="s">
        <v>181</v>
      </c>
      <c r="AU505" s="19" t="s">
        <v>79</v>
      </c>
    </row>
    <row r="506" s="2" customFormat="1" ht="24.15" customHeight="1">
      <c r="A506" s="40"/>
      <c r="B506" s="41"/>
      <c r="C506" s="207" t="s">
        <v>903</v>
      </c>
      <c r="D506" s="207" t="s">
        <v>172</v>
      </c>
      <c r="E506" s="208" t="s">
        <v>904</v>
      </c>
      <c r="F506" s="209" t="s">
        <v>905</v>
      </c>
      <c r="G506" s="210" t="s">
        <v>268</v>
      </c>
      <c r="H506" s="211">
        <v>7</v>
      </c>
      <c r="I506" s="212"/>
      <c r="J506" s="213">
        <f>ROUND(I506*H506,2)</f>
        <v>0</v>
      </c>
      <c r="K506" s="209" t="s">
        <v>176</v>
      </c>
      <c r="L506" s="46"/>
      <c r="M506" s="214" t="s">
        <v>19</v>
      </c>
      <c r="N506" s="215" t="s">
        <v>40</v>
      </c>
      <c r="O506" s="86"/>
      <c r="P506" s="216">
        <f>O506*H506</f>
        <v>0</v>
      </c>
      <c r="Q506" s="216">
        <v>0.00021000000000000001</v>
      </c>
      <c r="R506" s="216">
        <f>Q506*H506</f>
        <v>0.00147</v>
      </c>
      <c r="S506" s="216">
        <v>0</v>
      </c>
      <c r="T506" s="217">
        <f>S506*H506</f>
        <v>0</v>
      </c>
      <c r="U506" s="40"/>
      <c r="V506" s="40"/>
      <c r="W506" s="40"/>
      <c r="X506" s="40"/>
      <c r="Y506" s="40"/>
      <c r="Z506" s="40"/>
      <c r="AA506" s="40"/>
      <c r="AB506" s="40"/>
      <c r="AC506" s="40"/>
      <c r="AD506" s="40"/>
      <c r="AE506" s="40"/>
      <c r="AR506" s="218" t="s">
        <v>252</v>
      </c>
      <c r="AT506" s="218" t="s">
        <v>172</v>
      </c>
      <c r="AU506" s="218" t="s">
        <v>79</v>
      </c>
      <c r="AY506" s="19" t="s">
        <v>170</v>
      </c>
      <c r="BE506" s="219">
        <f>IF(N506="základní",J506,0)</f>
        <v>0</v>
      </c>
      <c r="BF506" s="219">
        <f>IF(N506="snížená",J506,0)</f>
        <v>0</v>
      </c>
      <c r="BG506" s="219">
        <f>IF(N506="zákl. přenesená",J506,0)</f>
        <v>0</v>
      </c>
      <c r="BH506" s="219">
        <f>IF(N506="sníž. přenesená",J506,0)</f>
        <v>0</v>
      </c>
      <c r="BI506" s="219">
        <f>IF(N506="nulová",J506,0)</f>
        <v>0</v>
      </c>
      <c r="BJ506" s="19" t="s">
        <v>77</v>
      </c>
      <c r="BK506" s="219">
        <f>ROUND(I506*H506,2)</f>
        <v>0</v>
      </c>
      <c r="BL506" s="19" t="s">
        <v>252</v>
      </c>
      <c r="BM506" s="218" t="s">
        <v>906</v>
      </c>
    </row>
    <row r="507" s="2" customFormat="1">
      <c r="A507" s="40"/>
      <c r="B507" s="41"/>
      <c r="C507" s="42"/>
      <c r="D507" s="220" t="s">
        <v>179</v>
      </c>
      <c r="E507" s="42"/>
      <c r="F507" s="221" t="s">
        <v>907</v>
      </c>
      <c r="G507" s="42"/>
      <c r="H507" s="42"/>
      <c r="I507" s="222"/>
      <c r="J507" s="42"/>
      <c r="K507" s="42"/>
      <c r="L507" s="46"/>
      <c r="M507" s="223"/>
      <c r="N507" s="224"/>
      <c r="O507" s="86"/>
      <c r="P507" s="86"/>
      <c r="Q507" s="86"/>
      <c r="R507" s="86"/>
      <c r="S507" s="86"/>
      <c r="T507" s="87"/>
      <c r="U507" s="40"/>
      <c r="V507" s="40"/>
      <c r="W507" s="40"/>
      <c r="X507" s="40"/>
      <c r="Y507" s="40"/>
      <c r="Z507" s="40"/>
      <c r="AA507" s="40"/>
      <c r="AB507" s="40"/>
      <c r="AC507" s="40"/>
      <c r="AD507" s="40"/>
      <c r="AE507" s="40"/>
      <c r="AT507" s="19" t="s">
        <v>179</v>
      </c>
      <c r="AU507" s="19" t="s">
        <v>79</v>
      </c>
    </row>
    <row r="508" s="2" customFormat="1">
      <c r="A508" s="40"/>
      <c r="B508" s="41"/>
      <c r="C508" s="42"/>
      <c r="D508" s="225" t="s">
        <v>181</v>
      </c>
      <c r="E508" s="42"/>
      <c r="F508" s="226" t="s">
        <v>908</v>
      </c>
      <c r="G508" s="42"/>
      <c r="H508" s="42"/>
      <c r="I508" s="222"/>
      <c r="J508" s="42"/>
      <c r="K508" s="42"/>
      <c r="L508" s="46"/>
      <c r="M508" s="223"/>
      <c r="N508" s="224"/>
      <c r="O508" s="86"/>
      <c r="P508" s="86"/>
      <c r="Q508" s="86"/>
      <c r="R508" s="86"/>
      <c r="S508" s="86"/>
      <c r="T508" s="87"/>
      <c r="U508" s="40"/>
      <c r="V508" s="40"/>
      <c r="W508" s="40"/>
      <c r="X508" s="40"/>
      <c r="Y508" s="40"/>
      <c r="Z508" s="40"/>
      <c r="AA508" s="40"/>
      <c r="AB508" s="40"/>
      <c r="AC508" s="40"/>
      <c r="AD508" s="40"/>
      <c r="AE508" s="40"/>
      <c r="AT508" s="19" t="s">
        <v>181</v>
      </c>
      <c r="AU508" s="19" t="s">
        <v>79</v>
      </c>
    </row>
    <row r="509" s="2" customFormat="1" ht="24.15" customHeight="1">
      <c r="A509" s="40"/>
      <c r="B509" s="41"/>
      <c r="C509" s="207" t="s">
        <v>909</v>
      </c>
      <c r="D509" s="207" t="s">
        <v>172</v>
      </c>
      <c r="E509" s="208" t="s">
        <v>910</v>
      </c>
      <c r="F509" s="209" t="s">
        <v>911</v>
      </c>
      <c r="G509" s="210" t="s">
        <v>260</v>
      </c>
      <c r="H509" s="211">
        <v>49.719000000000001</v>
      </c>
      <c r="I509" s="212"/>
      <c r="J509" s="213">
        <f>ROUND(I509*H509,2)</f>
        <v>0</v>
      </c>
      <c r="K509" s="209" t="s">
        <v>176</v>
      </c>
      <c r="L509" s="46"/>
      <c r="M509" s="214" t="s">
        <v>19</v>
      </c>
      <c r="N509" s="215" t="s">
        <v>40</v>
      </c>
      <c r="O509" s="86"/>
      <c r="P509" s="216">
        <f>O509*H509</f>
        <v>0</v>
      </c>
      <c r="Q509" s="216">
        <v>0.00142</v>
      </c>
      <c r="R509" s="216">
        <f>Q509*H509</f>
        <v>0.070600980000000008</v>
      </c>
      <c r="S509" s="216">
        <v>0</v>
      </c>
      <c r="T509" s="217">
        <f>S509*H509</f>
        <v>0</v>
      </c>
      <c r="U509" s="40"/>
      <c r="V509" s="40"/>
      <c r="W509" s="40"/>
      <c r="X509" s="40"/>
      <c r="Y509" s="40"/>
      <c r="Z509" s="40"/>
      <c r="AA509" s="40"/>
      <c r="AB509" s="40"/>
      <c r="AC509" s="40"/>
      <c r="AD509" s="40"/>
      <c r="AE509" s="40"/>
      <c r="AR509" s="218" t="s">
        <v>252</v>
      </c>
      <c r="AT509" s="218" t="s">
        <v>172</v>
      </c>
      <c r="AU509" s="218" t="s">
        <v>79</v>
      </c>
      <c r="AY509" s="19" t="s">
        <v>170</v>
      </c>
      <c r="BE509" s="219">
        <f>IF(N509="základní",J509,0)</f>
        <v>0</v>
      </c>
      <c r="BF509" s="219">
        <f>IF(N509="snížená",J509,0)</f>
        <v>0</v>
      </c>
      <c r="BG509" s="219">
        <f>IF(N509="zákl. přenesená",J509,0)</f>
        <v>0</v>
      </c>
      <c r="BH509" s="219">
        <f>IF(N509="sníž. přenesená",J509,0)</f>
        <v>0</v>
      </c>
      <c r="BI509" s="219">
        <f>IF(N509="nulová",J509,0)</f>
        <v>0</v>
      </c>
      <c r="BJ509" s="19" t="s">
        <v>77</v>
      </c>
      <c r="BK509" s="219">
        <f>ROUND(I509*H509,2)</f>
        <v>0</v>
      </c>
      <c r="BL509" s="19" t="s">
        <v>252</v>
      </c>
      <c r="BM509" s="218" t="s">
        <v>912</v>
      </c>
    </row>
    <row r="510" s="2" customFormat="1">
      <c r="A510" s="40"/>
      <c r="B510" s="41"/>
      <c r="C510" s="42"/>
      <c r="D510" s="220" t="s">
        <v>179</v>
      </c>
      <c r="E510" s="42"/>
      <c r="F510" s="221" t="s">
        <v>913</v>
      </c>
      <c r="G510" s="42"/>
      <c r="H510" s="42"/>
      <c r="I510" s="222"/>
      <c r="J510" s="42"/>
      <c r="K510" s="42"/>
      <c r="L510" s="46"/>
      <c r="M510" s="223"/>
      <c r="N510" s="224"/>
      <c r="O510" s="86"/>
      <c r="P510" s="86"/>
      <c r="Q510" s="86"/>
      <c r="R510" s="86"/>
      <c r="S510" s="86"/>
      <c r="T510" s="87"/>
      <c r="U510" s="40"/>
      <c r="V510" s="40"/>
      <c r="W510" s="40"/>
      <c r="X510" s="40"/>
      <c r="Y510" s="40"/>
      <c r="Z510" s="40"/>
      <c r="AA510" s="40"/>
      <c r="AB510" s="40"/>
      <c r="AC510" s="40"/>
      <c r="AD510" s="40"/>
      <c r="AE510" s="40"/>
      <c r="AT510" s="19" t="s">
        <v>179</v>
      </c>
      <c r="AU510" s="19" t="s">
        <v>79</v>
      </c>
    </row>
    <row r="511" s="2" customFormat="1">
      <c r="A511" s="40"/>
      <c r="B511" s="41"/>
      <c r="C511" s="42"/>
      <c r="D511" s="225" t="s">
        <v>181</v>
      </c>
      <c r="E511" s="42"/>
      <c r="F511" s="226" t="s">
        <v>914</v>
      </c>
      <c r="G511" s="42"/>
      <c r="H511" s="42"/>
      <c r="I511" s="222"/>
      <c r="J511" s="42"/>
      <c r="K511" s="42"/>
      <c r="L511" s="46"/>
      <c r="M511" s="223"/>
      <c r="N511" s="224"/>
      <c r="O511" s="86"/>
      <c r="P511" s="86"/>
      <c r="Q511" s="86"/>
      <c r="R511" s="86"/>
      <c r="S511" s="86"/>
      <c r="T511" s="87"/>
      <c r="U511" s="40"/>
      <c r="V511" s="40"/>
      <c r="W511" s="40"/>
      <c r="X511" s="40"/>
      <c r="Y511" s="40"/>
      <c r="Z511" s="40"/>
      <c r="AA511" s="40"/>
      <c r="AB511" s="40"/>
      <c r="AC511" s="40"/>
      <c r="AD511" s="40"/>
      <c r="AE511" s="40"/>
      <c r="AT511" s="19" t="s">
        <v>181</v>
      </c>
      <c r="AU511" s="19" t="s">
        <v>79</v>
      </c>
    </row>
    <row r="512" s="13" customFormat="1">
      <c r="A512" s="13"/>
      <c r="B512" s="227"/>
      <c r="C512" s="228"/>
      <c r="D512" s="220" t="s">
        <v>189</v>
      </c>
      <c r="E512" s="229" t="s">
        <v>19</v>
      </c>
      <c r="F512" s="230" t="s">
        <v>190</v>
      </c>
      <c r="G512" s="228"/>
      <c r="H512" s="229" t="s">
        <v>19</v>
      </c>
      <c r="I512" s="231"/>
      <c r="J512" s="228"/>
      <c r="K512" s="228"/>
      <c r="L512" s="232"/>
      <c r="M512" s="233"/>
      <c r="N512" s="234"/>
      <c r="O512" s="234"/>
      <c r="P512" s="234"/>
      <c r="Q512" s="234"/>
      <c r="R512" s="234"/>
      <c r="S512" s="234"/>
      <c r="T512" s="235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36" t="s">
        <v>189</v>
      </c>
      <c r="AU512" s="236" t="s">
        <v>79</v>
      </c>
      <c r="AV512" s="13" t="s">
        <v>77</v>
      </c>
      <c r="AW512" s="13" t="s">
        <v>31</v>
      </c>
      <c r="AX512" s="13" t="s">
        <v>69</v>
      </c>
      <c r="AY512" s="236" t="s">
        <v>170</v>
      </c>
    </row>
    <row r="513" s="13" customFormat="1">
      <c r="A513" s="13"/>
      <c r="B513" s="227"/>
      <c r="C513" s="228"/>
      <c r="D513" s="220" t="s">
        <v>189</v>
      </c>
      <c r="E513" s="229" t="s">
        <v>19</v>
      </c>
      <c r="F513" s="230" t="s">
        <v>915</v>
      </c>
      <c r="G513" s="228"/>
      <c r="H513" s="229" t="s">
        <v>19</v>
      </c>
      <c r="I513" s="231"/>
      <c r="J513" s="228"/>
      <c r="K513" s="228"/>
      <c r="L513" s="232"/>
      <c r="M513" s="233"/>
      <c r="N513" s="234"/>
      <c r="O513" s="234"/>
      <c r="P513" s="234"/>
      <c r="Q513" s="234"/>
      <c r="R513" s="234"/>
      <c r="S513" s="234"/>
      <c r="T513" s="235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36" t="s">
        <v>189</v>
      </c>
      <c r="AU513" s="236" t="s">
        <v>79</v>
      </c>
      <c r="AV513" s="13" t="s">
        <v>77</v>
      </c>
      <c r="AW513" s="13" t="s">
        <v>31</v>
      </c>
      <c r="AX513" s="13" t="s">
        <v>69</v>
      </c>
      <c r="AY513" s="236" t="s">
        <v>170</v>
      </c>
    </row>
    <row r="514" s="14" customFormat="1">
      <c r="A514" s="14"/>
      <c r="B514" s="237"/>
      <c r="C514" s="238"/>
      <c r="D514" s="220" t="s">
        <v>189</v>
      </c>
      <c r="E514" s="239" t="s">
        <v>19</v>
      </c>
      <c r="F514" s="240" t="s">
        <v>109</v>
      </c>
      <c r="G514" s="238"/>
      <c r="H514" s="241">
        <v>49.719000000000001</v>
      </c>
      <c r="I514" s="242"/>
      <c r="J514" s="238"/>
      <c r="K514" s="238"/>
      <c r="L514" s="243"/>
      <c r="M514" s="244"/>
      <c r="N514" s="245"/>
      <c r="O514" s="245"/>
      <c r="P514" s="245"/>
      <c r="Q514" s="245"/>
      <c r="R514" s="245"/>
      <c r="S514" s="245"/>
      <c r="T514" s="246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47" t="s">
        <v>189</v>
      </c>
      <c r="AU514" s="247" t="s">
        <v>79</v>
      </c>
      <c r="AV514" s="14" t="s">
        <v>79</v>
      </c>
      <c r="AW514" s="14" t="s">
        <v>31</v>
      </c>
      <c r="AX514" s="14" t="s">
        <v>77</v>
      </c>
      <c r="AY514" s="247" t="s">
        <v>170</v>
      </c>
    </row>
    <row r="515" s="2" customFormat="1" ht="16.5" customHeight="1">
      <c r="A515" s="40"/>
      <c r="B515" s="41"/>
      <c r="C515" s="207" t="s">
        <v>916</v>
      </c>
      <c r="D515" s="207" t="s">
        <v>172</v>
      </c>
      <c r="E515" s="208" t="s">
        <v>917</v>
      </c>
      <c r="F515" s="209" t="s">
        <v>918</v>
      </c>
      <c r="G515" s="210" t="s">
        <v>203</v>
      </c>
      <c r="H515" s="211">
        <v>111.83499999999999</v>
      </c>
      <c r="I515" s="212"/>
      <c r="J515" s="213">
        <f>ROUND(I515*H515,2)</f>
        <v>0</v>
      </c>
      <c r="K515" s="209" t="s">
        <v>176</v>
      </c>
      <c r="L515" s="46"/>
      <c r="M515" s="214" t="s">
        <v>19</v>
      </c>
      <c r="N515" s="215" t="s">
        <v>40</v>
      </c>
      <c r="O515" s="86"/>
      <c r="P515" s="216">
        <f>O515*H515</f>
        <v>0</v>
      </c>
      <c r="Q515" s="216">
        <v>0.0044999999999999997</v>
      </c>
      <c r="R515" s="216">
        <f>Q515*H515</f>
        <v>0.50325749999999991</v>
      </c>
      <c r="S515" s="216">
        <v>0</v>
      </c>
      <c r="T515" s="217">
        <f>S515*H515</f>
        <v>0</v>
      </c>
      <c r="U515" s="40"/>
      <c r="V515" s="40"/>
      <c r="W515" s="40"/>
      <c r="X515" s="40"/>
      <c r="Y515" s="40"/>
      <c r="Z515" s="40"/>
      <c r="AA515" s="40"/>
      <c r="AB515" s="40"/>
      <c r="AC515" s="40"/>
      <c r="AD515" s="40"/>
      <c r="AE515" s="40"/>
      <c r="AR515" s="218" t="s">
        <v>252</v>
      </c>
      <c r="AT515" s="218" t="s">
        <v>172</v>
      </c>
      <c r="AU515" s="218" t="s">
        <v>79</v>
      </c>
      <c r="AY515" s="19" t="s">
        <v>170</v>
      </c>
      <c r="BE515" s="219">
        <f>IF(N515="základní",J515,0)</f>
        <v>0</v>
      </c>
      <c r="BF515" s="219">
        <f>IF(N515="snížená",J515,0)</f>
        <v>0</v>
      </c>
      <c r="BG515" s="219">
        <f>IF(N515="zákl. přenesená",J515,0)</f>
        <v>0</v>
      </c>
      <c r="BH515" s="219">
        <f>IF(N515="sníž. přenesená",J515,0)</f>
        <v>0</v>
      </c>
      <c r="BI515" s="219">
        <f>IF(N515="nulová",J515,0)</f>
        <v>0</v>
      </c>
      <c r="BJ515" s="19" t="s">
        <v>77</v>
      </c>
      <c r="BK515" s="219">
        <f>ROUND(I515*H515,2)</f>
        <v>0</v>
      </c>
      <c r="BL515" s="19" t="s">
        <v>252</v>
      </c>
      <c r="BM515" s="218" t="s">
        <v>919</v>
      </c>
    </row>
    <row r="516" s="2" customFormat="1">
      <c r="A516" s="40"/>
      <c r="B516" s="41"/>
      <c r="C516" s="42"/>
      <c r="D516" s="220" t="s">
        <v>179</v>
      </c>
      <c r="E516" s="42"/>
      <c r="F516" s="221" t="s">
        <v>920</v>
      </c>
      <c r="G516" s="42"/>
      <c r="H516" s="42"/>
      <c r="I516" s="222"/>
      <c r="J516" s="42"/>
      <c r="K516" s="42"/>
      <c r="L516" s="46"/>
      <c r="M516" s="223"/>
      <c r="N516" s="224"/>
      <c r="O516" s="86"/>
      <c r="P516" s="86"/>
      <c r="Q516" s="86"/>
      <c r="R516" s="86"/>
      <c r="S516" s="86"/>
      <c r="T516" s="87"/>
      <c r="U516" s="40"/>
      <c r="V516" s="40"/>
      <c r="W516" s="40"/>
      <c r="X516" s="40"/>
      <c r="Y516" s="40"/>
      <c r="Z516" s="40"/>
      <c r="AA516" s="40"/>
      <c r="AB516" s="40"/>
      <c r="AC516" s="40"/>
      <c r="AD516" s="40"/>
      <c r="AE516" s="40"/>
      <c r="AT516" s="19" t="s">
        <v>179</v>
      </c>
      <c r="AU516" s="19" t="s">
        <v>79</v>
      </c>
    </row>
    <row r="517" s="2" customFormat="1">
      <c r="A517" s="40"/>
      <c r="B517" s="41"/>
      <c r="C517" s="42"/>
      <c r="D517" s="225" t="s">
        <v>181</v>
      </c>
      <c r="E517" s="42"/>
      <c r="F517" s="226" t="s">
        <v>921</v>
      </c>
      <c r="G517" s="42"/>
      <c r="H517" s="42"/>
      <c r="I517" s="222"/>
      <c r="J517" s="42"/>
      <c r="K517" s="42"/>
      <c r="L517" s="46"/>
      <c r="M517" s="223"/>
      <c r="N517" s="224"/>
      <c r="O517" s="86"/>
      <c r="P517" s="86"/>
      <c r="Q517" s="86"/>
      <c r="R517" s="86"/>
      <c r="S517" s="86"/>
      <c r="T517" s="87"/>
      <c r="U517" s="40"/>
      <c r="V517" s="40"/>
      <c r="W517" s="40"/>
      <c r="X517" s="40"/>
      <c r="Y517" s="40"/>
      <c r="Z517" s="40"/>
      <c r="AA517" s="40"/>
      <c r="AB517" s="40"/>
      <c r="AC517" s="40"/>
      <c r="AD517" s="40"/>
      <c r="AE517" s="40"/>
      <c r="AT517" s="19" t="s">
        <v>181</v>
      </c>
      <c r="AU517" s="19" t="s">
        <v>79</v>
      </c>
    </row>
    <row r="518" s="2" customFormat="1" ht="33" customHeight="1">
      <c r="A518" s="40"/>
      <c r="B518" s="41"/>
      <c r="C518" s="207" t="s">
        <v>922</v>
      </c>
      <c r="D518" s="207" t="s">
        <v>172</v>
      </c>
      <c r="E518" s="208" t="s">
        <v>923</v>
      </c>
      <c r="F518" s="209" t="s">
        <v>924</v>
      </c>
      <c r="G518" s="210" t="s">
        <v>203</v>
      </c>
      <c r="H518" s="211">
        <v>111.83499999999999</v>
      </c>
      <c r="I518" s="212"/>
      <c r="J518" s="213">
        <f>ROUND(I518*H518,2)</f>
        <v>0</v>
      </c>
      <c r="K518" s="209" t="s">
        <v>176</v>
      </c>
      <c r="L518" s="46"/>
      <c r="M518" s="214" t="s">
        <v>19</v>
      </c>
      <c r="N518" s="215" t="s">
        <v>40</v>
      </c>
      <c r="O518" s="86"/>
      <c r="P518" s="216">
        <f>O518*H518</f>
        <v>0</v>
      </c>
      <c r="Q518" s="216">
        <v>0.0075500000000000003</v>
      </c>
      <c r="R518" s="216">
        <f>Q518*H518</f>
        <v>0.84435424999999997</v>
      </c>
      <c r="S518" s="216">
        <v>0</v>
      </c>
      <c r="T518" s="217">
        <f>S518*H518</f>
        <v>0</v>
      </c>
      <c r="U518" s="40"/>
      <c r="V518" s="40"/>
      <c r="W518" s="40"/>
      <c r="X518" s="40"/>
      <c r="Y518" s="40"/>
      <c r="Z518" s="40"/>
      <c r="AA518" s="40"/>
      <c r="AB518" s="40"/>
      <c r="AC518" s="40"/>
      <c r="AD518" s="40"/>
      <c r="AE518" s="40"/>
      <c r="AR518" s="218" t="s">
        <v>252</v>
      </c>
      <c r="AT518" s="218" t="s">
        <v>172</v>
      </c>
      <c r="AU518" s="218" t="s">
        <v>79</v>
      </c>
      <c r="AY518" s="19" t="s">
        <v>170</v>
      </c>
      <c r="BE518" s="219">
        <f>IF(N518="základní",J518,0)</f>
        <v>0</v>
      </c>
      <c r="BF518" s="219">
        <f>IF(N518="snížená",J518,0)</f>
        <v>0</v>
      </c>
      <c r="BG518" s="219">
        <f>IF(N518="zákl. přenesená",J518,0)</f>
        <v>0</v>
      </c>
      <c r="BH518" s="219">
        <f>IF(N518="sníž. přenesená",J518,0)</f>
        <v>0</v>
      </c>
      <c r="BI518" s="219">
        <f>IF(N518="nulová",J518,0)</f>
        <v>0</v>
      </c>
      <c r="BJ518" s="19" t="s">
        <v>77</v>
      </c>
      <c r="BK518" s="219">
        <f>ROUND(I518*H518,2)</f>
        <v>0</v>
      </c>
      <c r="BL518" s="19" t="s">
        <v>252</v>
      </c>
      <c r="BM518" s="218" t="s">
        <v>925</v>
      </c>
    </row>
    <row r="519" s="2" customFormat="1">
      <c r="A519" s="40"/>
      <c r="B519" s="41"/>
      <c r="C519" s="42"/>
      <c r="D519" s="220" t="s">
        <v>179</v>
      </c>
      <c r="E519" s="42"/>
      <c r="F519" s="221" t="s">
        <v>926</v>
      </c>
      <c r="G519" s="42"/>
      <c r="H519" s="42"/>
      <c r="I519" s="222"/>
      <c r="J519" s="42"/>
      <c r="K519" s="42"/>
      <c r="L519" s="46"/>
      <c r="M519" s="223"/>
      <c r="N519" s="224"/>
      <c r="O519" s="86"/>
      <c r="P519" s="86"/>
      <c r="Q519" s="86"/>
      <c r="R519" s="86"/>
      <c r="S519" s="86"/>
      <c r="T519" s="87"/>
      <c r="U519" s="40"/>
      <c r="V519" s="40"/>
      <c r="W519" s="40"/>
      <c r="X519" s="40"/>
      <c r="Y519" s="40"/>
      <c r="Z519" s="40"/>
      <c r="AA519" s="40"/>
      <c r="AB519" s="40"/>
      <c r="AC519" s="40"/>
      <c r="AD519" s="40"/>
      <c r="AE519" s="40"/>
      <c r="AT519" s="19" t="s">
        <v>179</v>
      </c>
      <c r="AU519" s="19" t="s">
        <v>79</v>
      </c>
    </row>
    <row r="520" s="2" customFormat="1">
      <c r="A520" s="40"/>
      <c r="B520" s="41"/>
      <c r="C520" s="42"/>
      <c r="D520" s="225" t="s">
        <v>181</v>
      </c>
      <c r="E520" s="42"/>
      <c r="F520" s="226" t="s">
        <v>927</v>
      </c>
      <c r="G520" s="42"/>
      <c r="H520" s="42"/>
      <c r="I520" s="222"/>
      <c r="J520" s="42"/>
      <c r="K520" s="42"/>
      <c r="L520" s="46"/>
      <c r="M520" s="223"/>
      <c r="N520" s="224"/>
      <c r="O520" s="86"/>
      <c r="P520" s="86"/>
      <c r="Q520" s="86"/>
      <c r="R520" s="86"/>
      <c r="S520" s="86"/>
      <c r="T520" s="87"/>
      <c r="U520" s="40"/>
      <c r="V520" s="40"/>
      <c r="W520" s="40"/>
      <c r="X520" s="40"/>
      <c r="Y520" s="40"/>
      <c r="Z520" s="40"/>
      <c r="AA520" s="40"/>
      <c r="AB520" s="40"/>
      <c r="AC520" s="40"/>
      <c r="AD520" s="40"/>
      <c r="AE520" s="40"/>
      <c r="AT520" s="19" t="s">
        <v>181</v>
      </c>
      <c r="AU520" s="19" t="s">
        <v>79</v>
      </c>
    </row>
    <row r="521" s="13" customFormat="1">
      <c r="A521" s="13"/>
      <c r="B521" s="227"/>
      <c r="C521" s="228"/>
      <c r="D521" s="220" t="s">
        <v>189</v>
      </c>
      <c r="E521" s="229" t="s">
        <v>19</v>
      </c>
      <c r="F521" s="230" t="s">
        <v>190</v>
      </c>
      <c r="G521" s="228"/>
      <c r="H521" s="229" t="s">
        <v>19</v>
      </c>
      <c r="I521" s="231"/>
      <c r="J521" s="228"/>
      <c r="K521" s="228"/>
      <c r="L521" s="232"/>
      <c r="M521" s="233"/>
      <c r="N521" s="234"/>
      <c r="O521" s="234"/>
      <c r="P521" s="234"/>
      <c r="Q521" s="234"/>
      <c r="R521" s="234"/>
      <c r="S521" s="234"/>
      <c r="T521" s="235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36" t="s">
        <v>189</v>
      </c>
      <c r="AU521" s="236" t="s">
        <v>79</v>
      </c>
      <c r="AV521" s="13" t="s">
        <v>77</v>
      </c>
      <c r="AW521" s="13" t="s">
        <v>31</v>
      </c>
      <c r="AX521" s="13" t="s">
        <v>69</v>
      </c>
      <c r="AY521" s="236" t="s">
        <v>170</v>
      </c>
    </row>
    <row r="522" s="13" customFormat="1">
      <c r="A522" s="13"/>
      <c r="B522" s="227"/>
      <c r="C522" s="228"/>
      <c r="D522" s="220" t="s">
        <v>189</v>
      </c>
      <c r="E522" s="229" t="s">
        <v>19</v>
      </c>
      <c r="F522" s="230" t="s">
        <v>884</v>
      </c>
      <c r="G522" s="228"/>
      <c r="H522" s="229" t="s">
        <v>19</v>
      </c>
      <c r="I522" s="231"/>
      <c r="J522" s="228"/>
      <c r="K522" s="228"/>
      <c r="L522" s="232"/>
      <c r="M522" s="233"/>
      <c r="N522" s="234"/>
      <c r="O522" s="234"/>
      <c r="P522" s="234"/>
      <c r="Q522" s="234"/>
      <c r="R522" s="234"/>
      <c r="S522" s="234"/>
      <c r="T522" s="235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36" t="s">
        <v>189</v>
      </c>
      <c r="AU522" s="236" t="s">
        <v>79</v>
      </c>
      <c r="AV522" s="13" t="s">
        <v>77</v>
      </c>
      <c r="AW522" s="13" t="s">
        <v>31</v>
      </c>
      <c r="AX522" s="13" t="s">
        <v>69</v>
      </c>
      <c r="AY522" s="236" t="s">
        <v>170</v>
      </c>
    </row>
    <row r="523" s="14" customFormat="1">
      <c r="A523" s="14"/>
      <c r="B523" s="237"/>
      <c r="C523" s="238"/>
      <c r="D523" s="220" t="s">
        <v>189</v>
      </c>
      <c r="E523" s="239" t="s">
        <v>19</v>
      </c>
      <c r="F523" s="240" t="s">
        <v>112</v>
      </c>
      <c r="G523" s="238"/>
      <c r="H523" s="241">
        <v>111.83499999999999</v>
      </c>
      <c r="I523" s="242"/>
      <c r="J523" s="238"/>
      <c r="K523" s="238"/>
      <c r="L523" s="243"/>
      <c r="M523" s="244"/>
      <c r="N523" s="245"/>
      <c r="O523" s="245"/>
      <c r="P523" s="245"/>
      <c r="Q523" s="245"/>
      <c r="R523" s="245"/>
      <c r="S523" s="245"/>
      <c r="T523" s="246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47" t="s">
        <v>189</v>
      </c>
      <c r="AU523" s="247" t="s">
        <v>79</v>
      </c>
      <c r="AV523" s="14" t="s">
        <v>79</v>
      </c>
      <c r="AW523" s="14" t="s">
        <v>31</v>
      </c>
      <c r="AX523" s="14" t="s">
        <v>77</v>
      </c>
      <c r="AY523" s="247" t="s">
        <v>170</v>
      </c>
    </row>
    <row r="524" s="2" customFormat="1" ht="24.15" customHeight="1">
      <c r="A524" s="40"/>
      <c r="B524" s="41"/>
      <c r="C524" s="248" t="s">
        <v>928</v>
      </c>
      <c r="D524" s="248" t="s">
        <v>265</v>
      </c>
      <c r="E524" s="249" t="s">
        <v>929</v>
      </c>
      <c r="F524" s="250" t="s">
        <v>930</v>
      </c>
      <c r="G524" s="251" t="s">
        <v>203</v>
      </c>
      <c r="H524" s="252">
        <v>128.61000000000001</v>
      </c>
      <c r="I524" s="253"/>
      <c r="J524" s="254">
        <f>ROUND(I524*H524,2)</f>
        <v>0</v>
      </c>
      <c r="K524" s="250" t="s">
        <v>176</v>
      </c>
      <c r="L524" s="255"/>
      <c r="M524" s="256" t="s">
        <v>19</v>
      </c>
      <c r="N524" s="257" t="s">
        <v>40</v>
      </c>
      <c r="O524" s="86"/>
      <c r="P524" s="216">
        <f>O524*H524</f>
        <v>0</v>
      </c>
      <c r="Q524" s="216">
        <v>0.018409999999999999</v>
      </c>
      <c r="R524" s="216">
        <f>Q524*H524</f>
        <v>2.3677101</v>
      </c>
      <c r="S524" s="216">
        <v>0</v>
      </c>
      <c r="T524" s="217">
        <f>S524*H524</f>
        <v>0</v>
      </c>
      <c r="U524" s="40"/>
      <c r="V524" s="40"/>
      <c r="W524" s="40"/>
      <c r="X524" s="40"/>
      <c r="Y524" s="40"/>
      <c r="Z524" s="40"/>
      <c r="AA524" s="40"/>
      <c r="AB524" s="40"/>
      <c r="AC524" s="40"/>
      <c r="AD524" s="40"/>
      <c r="AE524" s="40"/>
      <c r="AR524" s="218" t="s">
        <v>314</v>
      </c>
      <c r="AT524" s="218" t="s">
        <v>265</v>
      </c>
      <c r="AU524" s="218" t="s">
        <v>79</v>
      </c>
      <c r="AY524" s="19" t="s">
        <v>170</v>
      </c>
      <c r="BE524" s="219">
        <f>IF(N524="základní",J524,0)</f>
        <v>0</v>
      </c>
      <c r="BF524" s="219">
        <f>IF(N524="snížená",J524,0)</f>
        <v>0</v>
      </c>
      <c r="BG524" s="219">
        <f>IF(N524="zákl. přenesená",J524,0)</f>
        <v>0</v>
      </c>
      <c r="BH524" s="219">
        <f>IF(N524="sníž. přenesená",J524,0)</f>
        <v>0</v>
      </c>
      <c r="BI524" s="219">
        <f>IF(N524="nulová",J524,0)</f>
        <v>0</v>
      </c>
      <c r="BJ524" s="19" t="s">
        <v>77</v>
      </c>
      <c r="BK524" s="219">
        <f>ROUND(I524*H524,2)</f>
        <v>0</v>
      </c>
      <c r="BL524" s="19" t="s">
        <v>252</v>
      </c>
      <c r="BM524" s="218" t="s">
        <v>931</v>
      </c>
    </row>
    <row r="525" s="2" customFormat="1">
      <c r="A525" s="40"/>
      <c r="B525" s="41"/>
      <c r="C525" s="42"/>
      <c r="D525" s="220" t="s">
        <v>179</v>
      </c>
      <c r="E525" s="42"/>
      <c r="F525" s="221" t="s">
        <v>930</v>
      </c>
      <c r="G525" s="42"/>
      <c r="H525" s="42"/>
      <c r="I525" s="222"/>
      <c r="J525" s="42"/>
      <c r="K525" s="42"/>
      <c r="L525" s="46"/>
      <c r="M525" s="223"/>
      <c r="N525" s="224"/>
      <c r="O525" s="86"/>
      <c r="P525" s="86"/>
      <c r="Q525" s="86"/>
      <c r="R525" s="86"/>
      <c r="S525" s="86"/>
      <c r="T525" s="87"/>
      <c r="U525" s="40"/>
      <c r="V525" s="40"/>
      <c r="W525" s="40"/>
      <c r="X525" s="40"/>
      <c r="Y525" s="40"/>
      <c r="Z525" s="40"/>
      <c r="AA525" s="40"/>
      <c r="AB525" s="40"/>
      <c r="AC525" s="40"/>
      <c r="AD525" s="40"/>
      <c r="AE525" s="40"/>
      <c r="AT525" s="19" t="s">
        <v>179</v>
      </c>
      <c r="AU525" s="19" t="s">
        <v>79</v>
      </c>
    </row>
    <row r="526" s="14" customFormat="1">
      <c r="A526" s="14"/>
      <c r="B526" s="237"/>
      <c r="C526" s="238"/>
      <c r="D526" s="220" t="s">
        <v>189</v>
      </c>
      <c r="E526" s="238"/>
      <c r="F526" s="240" t="s">
        <v>932</v>
      </c>
      <c r="G526" s="238"/>
      <c r="H526" s="241">
        <v>128.61000000000001</v>
      </c>
      <c r="I526" s="242"/>
      <c r="J526" s="238"/>
      <c r="K526" s="238"/>
      <c r="L526" s="243"/>
      <c r="M526" s="244"/>
      <c r="N526" s="245"/>
      <c r="O526" s="245"/>
      <c r="P526" s="245"/>
      <c r="Q526" s="245"/>
      <c r="R526" s="245"/>
      <c r="S526" s="245"/>
      <c r="T526" s="246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47" t="s">
        <v>189</v>
      </c>
      <c r="AU526" s="247" t="s">
        <v>79</v>
      </c>
      <c r="AV526" s="14" t="s">
        <v>79</v>
      </c>
      <c r="AW526" s="14" t="s">
        <v>4</v>
      </c>
      <c r="AX526" s="14" t="s">
        <v>77</v>
      </c>
      <c r="AY526" s="247" t="s">
        <v>170</v>
      </c>
    </row>
    <row r="527" s="2" customFormat="1" ht="24.15" customHeight="1">
      <c r="A527" s="40"/>
      <c r="B527" s="41"/>
      <c r="C527" s="207" t="s">
        <v>933</v>
      </c>
      <c r="D527" s="207" t="s">
        <v>172</v>
      </c>
      <c r="E527" s="208" t="s">
        <v>934</v>
      </c>
      <c r="F527" s="209" t="s">
        <v>935</v>
      </c>
      <c r="G527" s="210" t="s">
        <v>224</v>
      </c>
      <c r="H527" s="211">
        <v>3.9940000000000002</v>
      </c>
      <c r="I527" s="212"/>
      <c r="J527" s="213">
        <f>ROUND(I527*H527,2)</f>
        <v>0</v>
      </c>
      <c r="K527" s="209" t="s">
        <v>176</v>
      </c>
      <c r="L527" s="46"/>
      <c r="M527" s="214" t="s">
        <v>19</v>
      </c>
      <c r="N527" s="215" t="s">
        <v>40</v>
      </c>
      <c r="O527" s="86"/>
      <c r="P527" s="216">
        <f>O527*H527</f>
        <v>0</v>
      </c>
      <c r="Q527" s="216">
        <v>0</v>
      </c>
      <c r="R527" s="216">
        <f>Q527*H527</f>
        <v>0</v>
      </c>
      <c r="S527" s="216">
        <v>0</v>
      </c>
      <c r="T527" s="217">
        <f>S527*H527</f>
        <v>0</v>
      </c>
      <c r="U527" s="40"/>
      <c r="V527" s="40"/>
      <c r="W527" s="40"/>
      <c r="X527" s="40"/>
      <c r="Y527" s="40"/>
      <c r="Z527" s="40"/>
      <c r="AA527" s="40"/>
      <c r="AB527" s="40"/>
      <c r="AC527" s="40"/>
      <c r="AD527" s="40"/>
      <c r="AE527" s="40"/>
      <c r="AR527" s="218" t="s">
        <v>252</v>
      </c>
      <c r="AT527" s="218" t="s">
        <v>172</v>
      </c>
      <c r="AU527" s="218" t="s">
        <v>79</v>
      </c>
      <c r="AY527" s="19" t="s">
        <v>170</v>
      </c>
      <c r="BE527" s="219">
        <f>IF(N527="základní",J527,0)</f>
        <v>0</v>
      </c>
      <c r="BF527" s="219">
        <f>IF(N527="snížená",J527,0)</f>
        <v>0</v>
      </c>
      <c r="BG527" s="219">
        <f>IF(N527="zákl. přenesená",J527,0)</f>
        <v>0</v>
      </c>
      <c r="BH527" s="219">
        <f>IF(N527="sníž. přenesená",J527,0)</f>
        <v>0</v>
      </c>
      <c r="BI527" s="219">
        <f>IF(N527="nulová",J527,0)</f>
        <v>0</v>
      </c>
      <c r="BJ527" s="19" t="s">
        <v>77</v>
      </c>
      <c r="BK527" s="219">
        <f>ROUND(I527*H527,2)</f>
        <v>0</v>
      </c>
      <c r="BL527" s="19" t="s">
        <v>252</v>
      </c>
      <c r="BM527" s="218" t="s">
        <v>936</v>
      </c>
    </row>
    <row r="528" s="2" customFormat="1">
      <c r="A528" s="40"/>
      <c r="B528" s="41"/>
      <c r="C528" s="42"/>
      <c r="D528" s="220" t="s">
        <v>179</v>
      </c>
      <c r="E528" s="42"/>
      <c r="F528" s="221" t="s">
        <v>937</v>
      </c>
      <c r="G528" s="42"/>
      <c r="H528" s="42"/>
      <c r="I528" s="222"/>
      <c r="J528" s="42"/>
      <c r="K528" s="42"/>
      <c r="L528" s="46"/>
      <c r="M528" s="223"/>
      <c r="N528" s="224"/>
      <c r="O528" s="86"/>
      <c r="P528" s="86"/>
      <c r="Q528" s="86"/>
      <c r="R528" s="86"/>
      <c r="S528" s="86"/>
      <c r="T528" s="87"/>
      <c r="U528" s="40"/>
      <c r="V528" s="40"/>
      <c r="W528" s="40"/>
      <c r="X528" s="40"/>
      <c r="Y528" s="40"/>
      <c r="Z528" s="40"/>
      <c r="AA528" s="40"/>
      <c r="AB528" s="40"/>
      <c r="AC528" s="40"/>
      <c r="AD528" s="40"/>
      <c r="AE528" s="40"/>
      <c r="AT528" s="19" t="s">
        <v>179</v>
      </c>
      <c r="AU528" s="19" t="s">
        <v>79</v>
      </c>
    </row>
    <row r="529" s="2" customFormat="1">
      <c r="A529" s="40"/>
      <c r="B529" s="41"/>
      <c r="C529" s="42"/>
      <c r="D529" s="225" t="s">
        <v>181</v>
      </c>
      <c r="E529" s="42"/>
      <c r="F529" s="226" t="s">
        <v>938</v>
      </c>
      <c r="G529" s="42"/>
      <c r="H529" s="42"/>
      <c r="I529" s="222"/>
      <c r="J529" s="42"/>
      <c r="K529" s="42"/>
      <c r="L529" s="46"/>
      <c r="M529" s="223"/>
      <c r="N529" s="224"/>
      <c r="O529" s="86"/>
      <c r="P529" s="86"/>
      <c r="Q529" s="86"/>
      <c r="R529" s="86"/>
      <c r="S529" s="86"/>
      <c r="T529" s="87"/>
      <c r="U529" s="40"/>
      <c r="V529" s="40"/>
      <c r="W529" s="40"/>
      <c r="X529" s="40"/>
      <c r="Y529" s="40"/>
      <c r="Z529" s="40"/>
      <c r="AA529" s="40"/>
      <c r="AB529" s="40"/>
      <c r="AC529" s="40"/>
      <c r="AD529" s="40"/>
      <c r="AE529" s="40"/>
      <c r="AT529" s="19" t="s">
        <v>181</v>
      </c>
      <c r="AU529" s="19" t="s">
        <v>79</v>
      </c>
    </row>
    <row r="530" s="12" customFormat="1" ht="22.8" customHeight="1">
      <c r="A530" s="12"/>
      <c r="B530" s="191"/>
      <c r="C530" s="192"/>
      <c r="D530" s="193" t="s">
        <v>68</v>
      </c>
      <c r="E530" s="205" t="s">
        <v>939</v>
      </c>
      <c r="F530" s="205" t="s">
        <v>940</v>
      </c>
      <c r="G530" s="192"/>
      <c r="H530" s="192"/>
      <c r="I530" s="195"/>
      <c r="J530" s="206">
        <f>BK530</f>
        <v>0</v>
      </c>
      <c r="K530" s="192"/>
      <c r="L530" s="197"/>
      <c r="M530" s="198"/>
      <c r="N530" s="199"/>
      <c r="O530" s="199"/>
      <c r="P530" s="200">
        <f>SUM(P531:P645)</f>
        <v>0</v>
      </c>
      <c r="Q530" s="199"/>
      <c r="R530" s="200">
        <f>SUM(R531:R645)</f>
        <v>0.93826350000000003</v>
      </c>
      <c r="S530" s="199"/>
      <c r="T530" s="201">
        <f>SUM(T531:T645)</f>
        <v>0.18723308999999999</v>
      </c>
      <c r="U530" s="12"/>
      <c r="V530" s="12"/>
      <c r="W530" s="12"/>
      <c r="X530" s="12"/>
      <c r="Y530" s="12"/>
      <c r="Z530" s="12"/>
      <c r="AA530" s="12"/>
      <c r="AB530" s="12"/>
      <c r="AC530" s="12"/>
      <c r="AD530" s="12"/>
      <c r="AE530" s="12"/>
      <c r="AR530" s="202" t="s">
        <v>79</v>
      </c>
      <c r="AT530" s="203" t="s">
        <v>68</v>
      </c>
      <c r="AU530" s="203" t="s">
        <v>77</v>
      </c>
      <c r="AY530" s="202" t="s">
        <v>170</v>
      </c>
      <c r="BK530" s="204">
        <f>SUM(BK531:BK645)</f>
        <v>0</v>
      </c>
    </row>
    <row r="531" s="2" customFormat="1" ht="16.5" customHeight="1">
      <c r="A531" s="40"/>
      <c r="B531" s="41"/>
      <c r="C531" s="207" t="s">
        <v>941</v>
      </c>
      <c r="D531" s="207" t="s">
        <v>172</v>
      </c>
      <c r="E531" s="208" t="s">
        <v>942</v>
      </c>
      <c r="F531" s="209" t="s">
        <v>943</v>
      </c>
      <c r="G531" s="210" t="s">
        <v>203</v>
      </c>
      <c r="H531" s="211">
        <v>599.13900000000001</v>
      </c>
      <c r="I531" s="212"/>
      <c r="J531" s="213">
        <f>ROUND(I531*H531,2)</f>
        <v>0</v>
      </c>
      <c r="K531" s="209" t="s">
        <v>176</v>
      </c>
      <c r="L531" s="46"/>
      <c r="M531" s="214" t="s">
        <v>19</v>
      </c>
      <c r="N531" s="215" t="s">
        <v>40</v>
      </c>
      <c r="O531" s="86"/>
      <c r="P531" s="216">
        <f>O531*H531</f>
        <v>0</v>
      </c>
      <c r="Q531" s="216">
        <v>0</v>
      </c>
      <c r="R531" s="216">
        <f>Q531*H531</f>
        <v>0</v>
      </c>
      <c r="S531" s="216">
        <v>0</v>
      </c>
      <c r="T531" s="217">
        <f>S531*H531</f>
        <v>0</v>
      </c>
      <c r="U531" s="40"/>
      <c r="V531" s="40"/>
      <c r="W531" s="40"/>
      <c r="X531" s="40"/>
      <c r="Y531" s="40"/>
      <c r="Z531" s="40"/>
      <c r="AA531" s="40"/>
      <c r="AB531" s="40"/>
      <c r="AC531" s="40"/>
      <c r="AD531" s="40"/>
      <c r="AE531" s="40"/>
      <c r="AR531" s="218" t="s">
        <v>252</v>
      </c>
      <c r="AT531" s="218" t="s">
        <v>172</v>
      </c>
      <c r="AU531" s="218" t="s">
        <v>79</v>
      </c>
      <c r="AY531" s="19" t="s">
        <v>170</v>
      </c>
      <c r="BE531" s="219">
        <f>IF(N531="základní",J531,0)</f>
        <v>0</v>
      </c>
      <c r="BF531" s="219">
        <f>IF(N531="snížená",J531,0)</f>
        <v>0</v>
      </c>
      <c r="BG531" s="219">
        <f>IF(N531="zákl. přenesená",J531,0)</f>
        <v>0</v>
      </c>
      <c r="BH531" s="219">
        <f>IF(N531="sníž. přenesená",J531,0)</f>
        <v>0</v>
      </c>
      <c r="BI531" s="219">
        <f>IF(N531="nulová",J531,0)</f>
        <v>0</v>
      </c>
      <c r="BJ531" s="19" t="s">
        <v>77</v>
      </c>
      <c r="BK531" s="219">
        <f>ROUND(I531*H531,2)</f>
        <v>0</v>
      </c>
      <c r="BL531" s="19" t="s">
        <v>252</v>
      </c>
      <c r="BM531" s="218" t="s">
        <v>944</v>
      </c>
    </row>
    <row r="532" s="2" customFormat="1">
      <c r="A532" s="40"/>
      <c r="B532" s="41"/>
      <c r="C532" s="42"/>
      <c r="D532" s="220" t="s">
        <v>179</v>
      </c>
      <c r="E532" s="42"/>
      <c r="F532" s="221" t="s">
        <v>945</v>
      </c>
      <c r="G532" s="42"/>
      <c r="H532" s="42"/>
      <c r="I532" s="222"/>
      <c r="J532" s="42"/>
      <c r="K532" s="42"/>
      <c r="L532" s="46"/>
      <c r="M532" s="223"/>
      <c r="N532" s="224"/>
      <c r="O532" s="86"/>
      <c r="P532" s="86"/>
      <c r="Q532" s="86"/>
      <c r="R532" s="86"/>
      <c r="S532" s="86"/>
      <c r="T532" s="87"/>
      <c r="U532" s="40"/>
      <c r="V532" s="40"/>
      <c r="W532" s="40"/>
      <c r="X532" s="40"/>
      <c r="Y532" s="40"/>
      <c r="Z532" s="40"/>
      <c r="AA532" s="40"/>
      <c r="AB532" s="40"/>
      <c r="AC532" s="40"/>
      <c r="AD532" s="40"/>
      <c r="AE532" s="40"/>
      <c r="AT532" s="19" t="s">
        <v>179</v>
      </c>
      <c r="AU532" s="19" t="s">
        <v>79</v>
      </c>
    </row>
    <row r="533" s="2" customFormat="1">
      <c r="A533" s="40"/>
      <c r="B533" s="41"/>
      <c r="C533" s="42"/>
      <c r="D533" s="225" t="s">
        <v>181</v>
      </c>
      <c r="E533" s="42"/>
      <c r="F533" s="226" t="s">
        <v>946</v>
      </c>
      <c r="G533" s="42"/>
      <c r="H533" s="42"/>
      <c r="I533" s="222"/>
      <c r="J533" s="42"/>
      <c r="K533" s="42"/>
      <c r="L533" s="46"/>
      <c r="M533" s="223"/>
      <c r="N533" s="224"/>
      <c r="O533" s="86"/>
      <c r="P533" s="86"/>
      <c r="Q533" s="86"/>
      <c r="R533" s="86"/>
      <c r="S533" s="86"/>
      <c r="T533" s="87"/>
      <c r="U533" s="40"/>
      <c r="V533" s="40"/>
      <c r="W533" s="40"/>
      <c r="X533" s="40"/>
      <c r="Y533" s="40"/>
      <c r="Z533" s="40"/>
      <c r="AA533" s="40"/>
      <c r="AB533" s="40"/>
      <c r="AC533" s="40"/>
      <c r="AD533" s="40"/>
      <c r="AE533" s="40"/>
      <c r="AT533" s="19" t="s">
        <v>181</v>
      </c>
      <c r="AU533" s="19" t="s">
        <v>79</v>
      </c>
    </row>
    <row r="534" s="14" customFormat="1">
      <c r="A534" s="14"/>
      <c r="B534" s="237"/>
      <c r="C534" s="238"/>
      <c r="D534" s="220" t="s">
        <v>189</v>
      </c>
      <c r="E534" s="239" t="s">
        <v>19</v>
      </c>
      <c r="F534" s="240" t="s">
        <v>947</v>
      </c>
      <c r="G534" s="238"/>
      <c r="H534" s="241">
        <v>56.68</v>
      </c>
      <c r="I534" s="242"/>
      <c r="J534" s="238"/>
      <c r="K534" s="238"/>
      <c r="L534" s="243"/>
      <c r="M534" s="244"/>
      <c r="N534" s="245"/>
      <c r="O534" s="245"/>
      <c r="P534" s="245"/>
      <c r="Q534" s="245"/>
      <c r="R534" s="245"/>
      <c r="S534" s="245"/>
      <c r="T534" s="246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47" t="s">
        <v>189</v>
      </c>
      <c r="AU534" s="247" t="s">
        <v>79</v>
      </c>
      <c r="AV534" s="14" t="s">
        <v>79</v>
      </c>
      <c r="AW534" s="14" t="s">
        <v>31</v>
      </c>
      <c r="AX534" s="14" t="s">
        <v>69</v>
      </c>
      <c r="AY534" s="247" t="s">
        <v>170</v>
      </c>
    </row>
    <row r="535" s="14" customFormat="1">
      <c r="A535" s="14"/>
      <c r="B535" s="237"/>
      <c r="C535" s="238"/>
      <c r="D535" s="220" t="s">
        <v>189</v>
      </c>
      <c r="E535" s="239" t="s">
        <v>19</v>
      </c>
      <c r="F535" s="240" t="s">
        <v>948</v>
      </c>
      <c r="G535" s="238"/>
      <c r="H535" s="241">
        <v>62.560000000000002</v>
      </c>
      <c r="I535" s="242"/>
      <c r="J535" s="238"/>
      <c r="K535" s="238"/>
      <c r="L535" s="243"/>
      <c r="M535" s="244"/>
      <c r="N535" s="245"/>
      <c r="O535" s="245"/>
      <c r="P535" s="245"/>
      <c r="Q535" s="245"/>
      <c r="R535" s="245"/>
      <c r="S535" s="245"/>
      <c r="T535" s="246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47" t="s">
        <v>189</v>
      </c>
      <c r="AU535" s="247" t="s">
        <v>79</v>
      </c>
      <c r="AV535" s="14" t="s">
        <v>79</v>
      </c>
      <c r="AW535" s="14" t="s">
        <v>31</v>
      </c>
      <c r="AX535" s="14" t="s">
        <v>69</v>
      </c>
      <c r="AY535" s="247" t="s">
        <v>170</v>
      </c>
    </row>
    <row r="536" s="14" customFormat="1">
      <c r="A536" s="14"/>
      <c r="B536" s="237"/>
      <c r="C536" s="238"/>
      <c r="D536" s="220" t="s">
        <v>189</v>
      </c>
      <c r="E536" s="239" t="s">
        <v>19</v>
      </c>
      <c r="F536" s="240" t="s">
        <v>949</v>
      </c>
      <c r="G536" s="238"/>
      <c r="H536" s="241">
        <v>82.680000000000007</v>
      </c>
      <c r="I536" s="242"/>
      <c r="J536" s="238"/>
      <c r="K536" s="238"/>
      <c r="L536" s="243"/>
      <c r="M536" s="244"/>
      <c r="N536" s="245"/>
      <c r="O536" s="245"/>
      <c r="P536" s="245"/>
      <c r="Q536" s="245"/>
      <c r="R536" s="245"/>
      <c r="S536" s="245"/>
      <c r="T536" s="246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47" t="s">
        <v>189</v>
      </c>
      <c r="AU536" s="247" t="s">
        <v>79</v>
      </c>
      <c r="AV536" s="14" t="s">
        <v>79</v>
      </c>
      <c r="AW536" s="14" t="s">
        <v>31</v>
      </c>
      <c r="AX536" s="14" t="s">
        <v>69</v>
      </c>
      <c r="AY536" s="247" t="s">
        <v>170</v>
      </c>
    </row>
    <row r="537" s="14" customFormat="1">
      <c r="A537" s="14"/>
      <c r="B537" s="237"/>
      <c r="C537" s="238"/>
      <c r="D537" s="220" t="s">
        <v>189</v>
      </c>
      <c r="E537" s="239" t="s">
        <v>19</v>
      </c>
      <c r="F537" s="240" t="s">
        <v>950</v>
      </c>
      <c r="G537" s="238"/>
      <c r="H537" s="241">
        <v>40.420000000000002</v>
      </c>
      <c r="I537" s="242"/>
      <c r="J537" s="238"/>
      <c r="K537" s="238"/>
      <c r="L537" s="243"/>
      <c r="M537" s="244"/>
      <c r="N537" s="245"/>
      <c r="O537" s="245"/>
      <c r="P537" s="245"/>
      <c r="Q537" s="245"/>
      <c r="R537" s="245"/>
      <c r="S537" s="245"/>
      <c r="T537" s="246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47" t="s">
        <v>189</v>
      </c>
      <c r="AU537" s="247" t="s">
        <v>79</v>
      </c>
      <c r="AV537" s="14" t="s">
        <v>79</v>
      </c>
      <c r="AW537" s="14" t="s">
        <v>31</v>
      </c>
      <c r="AX537" s="14" t="s">
        <v>69</v>
      </c>
      <c r="AY537" s="247" t="s">
        <v>170</v>
      </c>
    </row>
    <row r="538" s="14" customFormat="1">
      <c r="A538" s="14"/>
      <c r="B538" s="237"/>
      <c r="C538" s="238"/>
      <c r="D538" s="220" t="s">
        <v>189</v>
      </c>
      <c r="E538" s="239" t="s">
        <v>19</v>
      </c>
      <c r="F538" s="240" t="s">
        <v>951</v>
      </c>
      <c r="G538" s="238"/>
      <c r="H538" s="241">
        <v>53.200000000000003</v>
      </c>
      <c r="I538" s="242"/>
      <c r="J538" s="238"/>
      <c r="K538" s="238"/>
      <c r="L538" s="243"/>
      <c r="M538" s="244"/>
      <c r="N538" s="245"/>
      <c r="O538" s="245"/>
      <c r="P538" s="245"/>
      <c r="Q538" s="245"/>
      <c r="R538" s="245"/>
      <c r="S538" s="245"/>
      <c r="T538" s="246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47" t="s">
        <v>189</v>
      </c>
      <c r="AU538" s="247" t="s">
        <v>79</v>
      </c>
      <c r="AV538" s="14" t="s">
        <v>79</v>
      </c>
      <c r="AW538" s="14" t="s">
        <v>31</v>
      </c>
      <c r="AX538" s="14" t="s">
        <v>69</v>
      </c>
      <c r="AY538" s="247" t="s">
        <v>170</v>
      </c>
    </row>
    <row r="539" s="14" customFormat="1">
      <c r="A539" s="14"/>
      <c r="B539" s="237"/>
      <c r="C539" s="238"/>
      <c r="D539" s="220" t="s">
        <v>189</v>
      </c>
      <c r="E539" s="239" t="s">
        <v>19</v>
      </c>
      <c r="F539" s="240" t="s">
        <v>952</v>
      </c>
      <c r="G539" s="238"/>
      <c r="H539" s="241">
        <v>24</v>
      </c>
      <c r="I539" s="242"/>
      <c r="J539" s="238"/>
      <c r="K539" s="238"/>
      <c r="L539" s="243"/>
      <c r="M539" s="244"/>
      <c r="N539" s="245"/>
      <c r="O539" s="245"/>
      <c r="P539" s="245"/>
      <c r="Q539" s="245"/>
      <c r="R539" s="245"/>
      <c r="S539" s="245"/>
      <c r="T539" s="246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47" t="s">
        <v>189</v>
      </c>
      <c r="AU539" s="247" t="s">
        <v>79</v>
      </c>
      <c r="AV539" s="14" t="s">
        <v>79</v>
      </c>
      <c r="AW539" s="14" t="s">
        <v>31</v>
      </c>
      <c r="AX539" s="14" t="s">
        <v>69</v>
      </c>
      <c r="AY539" s="247" t="s">
        <v>170</v>
      </c>
    </row>
    <row r="540" s="14" customFormat="1">
      <c r="A540" s="14"/>
      <c r="B540" s="237"/>
      <c r="C540" s="238"/>
      <c r="D540" s="220" t="s">
        <v>189</v>
      </c>
      <c r="E540" s="239" t="s">
        <v>19</v>
      </c>
      <c r="F540" s="240" t="s">
        <v>953</v>
      </c>
      <c r="G540" s="238"/>
      <c r="H540" s="241">
        <v>39.380000000000003</v>
      </c>
      <c r="I540" s="242"/>
      <c r="J540" s="238"/>
      <c r="K540" s="238"/>
      <c r="L540" s="243"/>
      <c r="M540" s="244"/>
      <c r="N540" s="245"/>
      <c r="O540" s="245"/>
      <c r="P540" s="245"/>
      <c r="Q540" s="245"/>
      <c r="R540" s="245"/>
      <c r="S540" s="245"/>
      <c r="T540" s="246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47" t="s">
        <v>189</v>
      </c>
      <c r="AU540" s="247" t="s">
        <v>79</v>
      </c>
      <c r="AV540" s="14" t="s">
        <v>79</v>
      </c>
      <c r="AW540" s="14" t="s">
        <v>31</v>
      </c>
      <c r="AX540" s="14" t="s">
        <v>69</v>
      </c>
      <c r="AY540" s="247" t="s">
        <v>170</v>
      </c>
    </row>
    <row r="541" s="14" customFormat="1">
      <c r="A541" s="14"/>
      <c r="B541" s="237"/>
      <c r="C541" s="238"/>
      <c r="D541" s="220" t="s">
        <v>189</v>
      </c>
      <c r="E541" s="239" t="s">
        <v>19</v>
      </c>
      <c r="F541" s="240" t="s">
        <v>954</v>
      </c>
      <c r="G541" s="238"/>
      <c r="H541" s="241">
        <v>47.380000000000003</v>
      </c>
      <c r="I541" s="242"/>
      <c r="J541" s="238"/>
      <c r="K541" s="238"/>
      <c r="L541" s="243"/>
      <c r="M541" s="244"/>
      <c r="N541" s="245"/>
      <c r="O541" s="245"/>
      <c r="P541" s="245"/>
      <c r="Q541" s="245"/>
      <c r="R541" s="245"/>
      <c r="S541" s="245"/>
      <c r="T541" s="246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47" t="s">
        <v>189</v>
      </c>
      <c r="AU541" s="247" t="s">
        <v>79</v>
      </c>
      <c r="AV541" s="14" t="s">
        <v>79</v>
      </c>
      <c r="AW541" s="14" t="s">
        <v>31</v>
      </c>
      <c r="AX541" s="14" t="s">
        <v>69</v>
      </c>
      <c r="AY541" s="247" t="s">
        <v>170</v>
      </c>
    </row>
    <row r="542" s="14" customFormat="1">
      <c r="A542" s="14"/>
      <c r="B542" s="237"/>
      <c r="C542" s="238"/>
      <c r="D542" s="220" t="s">
        <v>189</v>
      </c>
      <c r="E542" s="239" t="s">
        <v>19</v>
      </c>
      <c r="F542" s="240" t="s">
        <v>955</v>
      </c>
      <c r="G542" s="238"/>
      <c r="H542" s="241">
        <v>97.299999999999997</v>
      </c>
      <c r="I542" s="242"/>
      <c r="J542" s="238"/>
      <c r="K542" s="238"/>
      <c r="L542" s="243"/>
      <c r="M542" s="244"/>
      <c r="N542" s="245"/>
      <c r="O542" s="245"/>
      <c r="P542" s="245"/>
      <c r="Q542" s="245"/>
      <c r="R542" s="245"/>
      <c r="S542" s="245"/>
      <c r="T542" s="246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47" t="s">
        <v>189</v>
      </c>
      <c r="AU542" s="247" t="s">
        <v>79</v>
      </c>
      <c r="AV542" s="14" t="s">
        <v>79</v>
      </c>
      <c r="AW542" s="14" t="s">
        <v>31</v>
      </c>
      <c r="AX542" s="14" t="s">
        <v>69</v>
      </c>
      <c r="AY542" s="247" t="s">
        <v>170</v>
      </c>
    </row>
    <row r="543" s="14" customFormat="1">
      <c r="A543" s="14"/>
      <c r="B543" s="237"/>
      <c r="C543" s="238"/>
      <c r="D543" s="220" t="s">
        <v>189</v>
      </c>
      <c r="E543" s="239" t="s">
        <v>19</v>
      </c>
      <c r="F543" s="240" t="s">
        <v>956</v>
      </c>
      <c r="G543" s="238"/>
      <c r="H543" s="241">
        <v>70.75</v>
      </c>
      <c r="I543" s="242"/>
      <c r="J543" s="238"/>
      <c r="K543" s="238"/>
      <c r="L543" s="243"/>
      <c r="M543" s="244"/>
      <c r="N543" s="245"/>
      <c r="O543" s="245"/>
      <c r="P543" s="245"/>
      <c r="Q543" s="245"/>
      <c r="R543" s="245"/>
      <c r="S543" s="245"/>
      <c r="T543" s="246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47" t="s">
        <v>189</v>
      </c>
      <c r="AU543" s="247" t="s">
        <v>79</v>
      </c>
      <c r="AV543" s="14" t="s">
        <v>79</v>
      </c>
      <c r="AW543" s="14" t="s">
        <v>31</v>
      </c>
      <c r="AX543" s="14" t="s">
        <v>69</v>
      </c>
      <c r="AY543" s="247" t="s">
        <v>170</v>
      </c>
    </row>
    <row r="544" s="14" customFormat="1">
      <c r="A544" s="14"/>
      <c r="B544" s="237"/>
      <c r="C544" s="238"/>
      <c r="D544" s="220" t="s">
        <v>189</v>
      </c>
      <c r="E544" s="239" t="s">
        <v>19</v>
      </c>
      <c r="F544" s="240" t="s">
        <v>957</v>
      </c>
      <c r="G544" s="238"/>
      <c r="H544" s="241">
        <v>53.125</v>
      </c>
      <c r="I544" s="242"/>
      <c r="J544" s="238"/>
      <c r="K544" s="238"/>
      <c r="L544" s="243"/>
      <c r="M544" s="244"/>
      <c r="N544" s="245"/>
      <c r="O544" s="245"/>
      <c r="P544" s="245"/>
      <c r="Q544" s="245"/>
      <c r="R544" s="245"/>
      <c r="S544" s="245"/>
      <c r="T544" s="246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47" t="s">
        <v>189</v>
      </c>
      <c r="AU544" s="247" t="s">
        <v>79</v>
      </c>
      <c r="AV544" s="14" t="s">
        <v>79</v>
      </c>
      <c r="AW544" s="14" t="s">
        <v>31</v>
      </c>
      <c r="AX544" s="14" t="s">
        <v>69</v>
      </c>
      <c r="AY544" s="247" t="s">
        <v>170</v>
      </c>
    </row>
    <row r="545" s="14" customFormat="1">
      <c r="A545" s="14"/>
      <c r="B545" s="237"/>
      <c r="C545" s="238"/>
      <c r="D545" s="220" t="s">
        <v>189</v>
      </c>
      <c r="E545" s="239" t="s">
        <v>19</v>
      </c>
      <c r="F545" s="240" t="s">
        <v>958</v>
      </c>
      <c r="G545" s="238"/>
      <c r="H545" s="241">
        <v>-28.335999999999999</v>
      </c>
      <c r="I545" s="242"/>
      <c r="J545" s="238"/>
      <c r="K545" s="238"/>
      <c r="L545" s="243"/>
      <c r="M545" s="244"/>
      <c r="N545" s="245"/>
      <c r="O545" s="245"/>
      <c r="P545" s="245"/>
      <c r="Q545" s="245"/>
      <c r="R545" s="245"/>
      <c r="S545" s="245"/>
      <c r="T545" s="246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47" t="s">
        <v>189</v>
      </c>
      <c r="AU545" s="247" t="s">
        <v>79</v>
      </c>
      <c r="AV545" s="14" t="s">
        <v>79</v>
      </c>
      <c r="AW545" s="14" t="s">
        <v>31</v>
      </c>
      <c r="AX545" s="14" t="s">
        <v>69</v>
      </c>
      <c r="AY545" s="247" t="s">
        <v>170</v>
      </c>
    </row>
    <row r="546" s="15" customFormat="1">
      <c r="A546" s="15"/>
      <c r="B546" s="259"/>
      <c r="C546" s="260"/>
      <c r="D546" s="220" t="s">
        <v>189</v>
      </c>
      <c r="E546" s="261" t="s">
        <v>19</v>
      </c>
      <c r="F546" s="262" t="s">
        <v>824</v>
      </c>
      <c r="G546" s="260"/>
      <c r="H546" s="263">
        <v>599.13900000000001</v>
      </c>
      <c r="I546" s="264"/>
      <c r="J546" s="260"/>
      <c r="K546" s="260"/>
      <c r="L546" s="265"/>
      <c r="M546" s="266"/>
      <c r="N546" s="267"/>
      <c r="O546" s="267"/>
      <c r="P546" s="267"/>
      <c r="Q546" s="267"/>
      <c r="R546" s="267"/>
      <c r="S546" s="267"/>
      <c r="T546" s="268"/>
      <c r="U546" s="15"/>
      <c r="V546" s="15"/>
      <c r="W546" s="15"/>
      <c r="X546" s="15"/>
      <c r="Y546" s="15"/>
      <c r="Z546" s="15"/>
      <c r="AA546" s="15"/>
      <c r="AB546" s="15"/>
      <c r="AC546" s="15"/>
      <c r="AD546" s="15"/>
      <c r="AE546" s="15"/>
      <c r="AT546" s="269" t="s">
        <v>189</v>
      </c>
      <c r="AU546" s="269" t="s">
        <v>79</v>
      </c>
      <c r="AV546" s="15" t="s">
        <v>177</v>
      </c>
      <c r="AW546" s="15" t="s">
        <v>31</v>
      </c>
      <c r="AX546" s="15" t="s">
        <v>77</v>
      </c>
      <c r="AY546" s="269" t="s">
        <v>170</v>
      </c>
    </row>
    <row r="547" s="2" customFormat="1" ht="16.5" customHeight="1">
      <c r="A547" s="40"/>
      <c r="B547" s="41"/>
      <c r="C547" s="207" t="s">
        <v>959</v>
      </c>
      <c r="D547" s="207" t="s">
        <v>172</v>
      </c>
      <c r="E547" s="208" t="s">
        <v>960</v>
      </c>
      <c r="F547" s="209" t="s">
        <v>961</v>
      </c>
      <c r="G547" s="210" t="s">
        <v>203</v>
      </c>
      <c r="H547" s="211">
        <v>599.13900000000001</v>
      </c>
      <c r="I547" s="212"/>
      <c r="J547" s="213">
        <f>ROUND(I547*H547,2)</f>
        <v>0</v>
      </c>
      <c r="K547" s="209" t="s">
        <v>176</v>
      </c>
      <c r="L547" s="46"/>
      <c r="M547" s="214" t="s">
        <v>19</v>
      </c>
      <c r="N547" s="215" t="s">
        <v>40</v>
      </c>
      <c r="O547" s="86"/>
      <c r="P547" s="216">
        <f>O547*H547</f>
        <v>0</v>
      </c>
      <c r="Q547" s="216">
        <v>0.001</v>
      </c>
      <c r="R547" s="216">
        <f>Q547*H547</f>
        <v>0.59913899999999998</v>
      </c>
      <c r="S547" s="216">
        <v>0.00031</v>
      </c>
      <c r="T547" s="217">
        <f>S547*H547</f>
        <v>0.18573308999999999</v>
      </c>
      <c r="U547" s="40"/>
      <c r="V547" s="40"/>
      <c r="W547" s="40"/>
      <c r="X547" s="40"/>
      <c r="Y547" s="40"/>
      <c r="Z547" s="40"/>
      <c r="AA547" s="40"/>
      <c r="AB547" s="40"/>
      <c r="AC547" s="40"/>
      <c r="AD547" s="40"/>
      <c r="AE547" s="40"/>
      <c r="AR547" s="218" t="s">
        <v>252</v>
      </c>
      <c r="AT547" s="218" t="s">
        <v>172</v>
      </c>
      <c r="AU547" s="218" t="s">
        <v>79</v>
      </c>
      <c r="AY547" s="19" t="s">
        <v>170</v>
      </c>
      <c r="BE547" s="219">
        <f>IF(N547="základní",J547,0)</f>
        <v>0</v>
      </c>
      <c r="BF547" s="219">
        <f>IF(N547="snížená",J547,0)</f>
        <v>0</v>
      </c>
      <c r="BG547" s="219">
        <f>IF(N547="zákl. přenesená",J547,0)</f>
        <v>0</v>
      </c>
      <c r="BH547" s="219">
        <f>IF(N547="sníž. přenesená",J547,0)</f>
        <v>0</v>
      </c>
      <c r="BI547" s="219">
        <f>IF(N547="nulová",J547,0)</f>
        <v>0</v>
      </c>
      <c r="BJ547" s="19" t="s">
        <v>77</v>
      </c>
      <c r="BK547" s="219">
        <f>ROUND(I547*H547,2)</f>
        <v>0</v>
      </c>
      <c r="BL547" s="19" t="s">
        <v>252</v>
      </c>
      <c r="BM547" s="218" t="s">
        <v>962</v>
      </c>
    </row>
    <row r="548" s="2" customFormat="1">
      <c r="A548" s="40"/>
      <c r="B548" s="41"/>
      <c r="C548" s="42"/>
      <c r="D548" s="220" t="s">
        <v>179</v>
      </c>
      <c r="E548" s="42"/>
      <c r="F548" s="221" t="s">
        <v>963</v>
      </c>
      <c r="G548" s="42"/>
      <c r="H548" s="42"/>
      <c r="I548" s="222"/>
      <c r="J548" s="42"/>
      <c r="K548" s="42"/>
      <c r="L548" s="46"/>
      <c r="M548" s="223"/>
      <c r="N548" s="224"/>
      <c r="O548" s="86"/>
      <c r="P548" s="86"/>
      <c r="Q548" s="86"/>
      <c r="R548" s="86"/>
      <c r="S548" s="86"/>
      <c r="T548" s="87"/>
      <c r="U548" s="40"/>
      <c r="V548" s="40"/>
      <c r="W548" s="40"/>
      <c r="X548" s="40"/>
      <c r="Y548" s="40"/>
      <c r="Z548" s="40"/>
      <c r="AA548" s="40"/>
      <c r="AB548" s="40"/>
      <c r="AC548" s="40"/>
      <c r="AD548" s="40"/>
      <c r="AE548" s="40"/>
      <c r="AT548" s="19" t="s">
        <v>179</v>
      </c>
      <c r="AU548" s="19" t="s">
        <v>79</v>
      </c>
    </row>
    <row r="549" s="2" customFormat="1">
      <c r="A549" s="40"/>
      <c r="B549" s="41"/>
      <c r="C549" s="42"/>
      <c r="D549" s="225" t="s">
        <v>181</v>
      </c>
      <c r="E549" s="42"/>
      <c r="F549" s="226" t="s">
        <v>964</v>
      </c>
      <c r="G549" s="42"/>
      <c r="H549" s="42"/>
      <c r="I549" s="222"/>
      <c r="J549" s="42"/>
      <c r="K549" s="42"/>
      <c r="L549" s="46"/>
      <c r="M549" s="223"/>
      <c r="N549" s="224"/>
      <c r="O549" s="86"/>
      <c r="P549" s="86"/>
      <c r="Q549" s="86"/>
      <c r="R549" s="86"/>
      <c r="S549" s="86"/>
      <c r="T549" s="87"/>
      <c r="U549" s="40"/>
      <c r="V549" s="40"/>
      <c r="W549" s="40"/>
      <c r="X549" s="40"/>
      <c r="Y549" s="40"/>
      <c r="Z549" s="40"/>
      <c r="AA549" s="40"/>
      <c r="AB549" s="40"/>
      <c r="AC549" s="40"/>
      <c r="AD549" s="40"/>
      <c r="AE549" s="40"/>
      <c r="AT549" s="19" t="s">
        <v>181</v>
      </c>
      <c r="AU549" s="19" t="s">
        <v>79</v>
      </c>
    </row>
    <row r="550" s="14" customFormat="1">
      <c r="A550" s="14"/>
      <c r="B550" s="237"/>
      <c r="C550" s="238"/>
      <c r="D550" s="220" t="s">
        <v>189</v>
      </c>
      <c r="E550" s="239" t="s">
        <v>19</v>
      </c>
      <c r="F550" s="240" t="s">
        <v>947</v>
      </c>
      <c r="G550" s="238"/>
      <c r="H550" s="241">
        <v>56.68</v>
      </c>
      <c r="I550" s="242"/>
      <c r="J550" s="238"/>
      <c r="K550" s="238"/>
      <c r="L550" s="243"/>
      <c r="M550" s="244"/>
      <c r="N550" s="245"/>
      <c r="O550" s="245"/>
      <c r="P550" s="245"/>
      <c r="Q550" s="245"/>
      <c r="R550" s="245"/>
      <c r="S550" s="245"/>
      <c r="T550" s="246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47" t="s">
        <v>189</v>
      </c>
      <c r="AU550" s="247" t="s">
        <v>79</v>
      </c>
      <c r="AV550" s="14" t="s">
        <v>79</v>
      </c>
      <c r="AW550" s="14" t="s">
        <v>31</v>
      </c>
      <c r="AX550" s="14" t="s">
        <v>69</v>
      </c>
      <c r="AY550" s="247" t="s">
        <v>170</v>
      </c>
    </row>
    <row r="551" s="14" customFormat="1">
      <c r="A551" s="14"/>
      <c r="B551" s="237"/>
      <c r="C551" s="238"/>
      <c r="D551" s="220" t="s">
        <v>189</v>
      </c>
      <c r="E551" s="239" t="s">
        <v>19</v>
      </c>
      <c r="F551" s="240" t="s">
        <v>948</v>
      </c>
      <c r="G551" s="238"/>
      <c r="H551" s="241">
        <v>62.560000000000002</v>
      </c>
      <c r="I551" s="242"/>
      <c r="J551" s="238"/>
      <c r="K551" s="238"/>
      <c r="L551" s="243"/>
      <c r="M551" s="244"/>
      <c r="N551" s="245"/>
      <c r="O551" s="245"/>
      <c r="P551" s="245"/>
      <c r="Q551" s="245"/>
      <c r="R551" s="245"/>
      <c r="S551" s="245"/>
      <c r="T551" s="246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47" t="s">
        <v>189</v>
      </c>
      <c r="AU551" s="247" t="s">
        <v>79</v>
      </c>
      <c r="AV551" s="14" t="s">
        <v>79</v>
      </c>
      <c r="AW551" s="14" t="s">
        <v>31</v>
      </c>
      <c r="AX551" s="14" t="s">
        <v>69</v>
      </c>
      <c r="AY551" s="247" t="s">
        <v>170</v>
      </c>
    </row>
    <row r="552" s="14" customFormat="1">
      <c r="A552" s="14"/>
      <c r="B552" s="237"/>
      <c r="C552" s="238"/>
      <c r="D552" s="220" t="s">
        <v>189</v>
      </c>
      <c r="E552" s="239" t="s">
        <v>19</v>
      </c>
      <c r="F552" s="240" t="s">
        <v>949</v>
      </c>
      <c r="G552" s="238"/>
      <c r="H552" s="241">
        <v>82.680000000000007</v>
      </c>
      <c r="I552" s="242"/>
      <c r="J552" s="238"/>
      <c r="K552" s="238"/>
      <c r="L552" s="243"/>
      <c r="M552" s="244"/>
      <c r="N552" s="245"/>
      <c r="O552" s="245"/>
      <c r="P552" s="245"/>
      <c r="Q552" s="245"/>
      <c r="R552" s="245"/>
      <c r="S552" s="245"/>
      <c r="T552" s="246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47" t="s">
        <v>189</v>
      </c>
      <c r="AU552" s="247" t="s">
        <v>79</v>
      </c>
      <c r="AV552" s="14" t="s">
        <v>79</v>
      </c>
      <c r="AW552" s="14" t="s">
        <v>31</v>
      </c>
      <c r="AX552" s="14" t="s">
        <v>69</v>
      </c>
      <c r="AY552" s="247" t="s">
        <v>170</v>
      </c>
    </row>
    <row r="553" s="14" customFormat="1">
      <c r="A553" s="14"/>
      <c r="B553" s="237"/>
      <c r="C553" s="238"/>
      <c r="D553" s="220" t="s">
        <v>189</v>
      </c>
      <c r="E553" s="239" t="s">
        <v>19</v>
      </c>
      <c r="F553" s="240" t="s">
        <v>950</v>
      </c>
      <c r="G553" s="238"/>
      <c r="H553" s="241">
        <v>40.420000000000002</v>
      </c>
      <c r="I553" s="242"/>
      <c r="J553" s="238"/>
      <c r="K553" s="238"/>
      <c r="L553" s="243"/>
      <c r="M553" s="244"/>
      <c r="N553" s="245"/>
      <c r="O553" s="245"/>
      <c r="P553" s="245"/>
      <c r="Q553" s="245"/>
      <c r="R553" s="245"/>
      <c r="S553" s="245"/>
      <c r="T553" s="246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47" t="s">
        <v>189</v>
      </c>
      <c r="AU553" s="247" t="s">
        <v>79</v>
      </c>
      <c r="AV553" s="14" t="s">
        <v>79</v>
      </c>
      <c r="AW553" s="14" t="s">
        <v>31</v>
      </c>
      <c r="AX553" s="14" t="s">
        <v>69</v>
      </c>
      <c r="AY553" s="247" t="s">
        <v>170</v>
      </c>
    </row>
    <row r="554" s="14" customFormat="1">
      <c r="A554" s="14"/>
      <c r="B554" s="237"/>
      <c r="C554" s="238"/>
      <c r="D554" s="220" t="s">
        <v>189</v>
      </c>
      <c r="E554" s="239" t="s">
        <v>19</v>
      </c>
      <c r="F554" s="240" t="s">
        <v>951</v>
      </c>
      <c r="G554" s="238"/>
      <c r="H554" s="241">
        <v>53.200000000000003</v>
      </c>
      <c r="I554" s="242"/>
      <c r="J554" s="238"/>
      <c r="K554" s="238"/>
      <c r="L554" s="243"/>
      <c r="M554" s="244"/>
      <c r="N554" s="245"/>
      <c r="O554" s="245"/>
      <c r="P554" s="245"/>
      <c r="Q554" s="245"/>
      <c r="R554" s="245"/>
      <c r="S554" s="245"/>
      <c r="T554" s="246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47" t="s">
        <v>189</v>
      </c>
      <c r="AU554" s="247" t="s">
        <v>79</v>
      </c>
      <c r="AV554" s="14" t="s">
        <v>79</v>
      </c>
      <c r="AW554" s="14" t="s">
        <v>31</v>
      </c>
      <c r="AX554" s="14" t="s">
        <v>69</v>
      </c>
      <c r="AY554" s="247" t="s">
        <v>170</v>
      </c>
    </row>
    <row r="555" s="14" customFormat="1">
      <c r="A555" s="14"/>
      <c r="B555" s="237"/>
      <c r="C555" s="238"/>
      <c r="D555" s="220" t="s">
        <v>189</v>
      </c>
      <c r="E555" s="239" t="s">
        <v>19</v>
      </c>
      <c r="F555" s="240" t="s">
        <v>952</v>
      </c>
      <c r="G555" s="238"/>
      <c r="H555" s="241">
        <v>24</v>
      </c>
      <c r="I555" s="242"/>
      <c r="J555" s="238"/>
      <c r="K555" s="238"/>
      <c r="L555" s="243"/>
      <c r="M555" s="244"/>
      <c r="N555" s="245"/>
      <c r="O555" s="245"/>
      <c r="P555" s="245"/>
      <c r="Q555" s="245"/>
      <c r="R555" s="245"/>
      <c r="S555" s="245"/>
      <c r="T555" s="246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47" t="s">
        <v>189</v>
      </c>
      <c r="AU555" s="247" t="s">
        <v>79</v>
      </c>
      <c r="AV555" s="14" t="s">
        <v>79</v>
      </c>
      <c r="AW555" s="14" t="s">
        <v>31</v>
      </c>
      <c r="AX555" s="14" t="s">
        <v>69</v>
      </c>
      <c r="AY555" s="247" t="s">
        <v>170</v>
      </c>
    </row>
    <row r="556" s="14" customFormat="1">
      <c r="A556" s="14"/>
      <c r="B556" s="237"/>
      <c r="C556" s="238"/>
      <c r="D556" s="220" t="s">
        <v>189</v>
      </c>
      <c r="E556" s="239" t="s">
        <v>19</v>
      </c>
      <c r="F556" s="240" t="s">
        <v>953</v>
      </c>
      <c r="G556" s="238"/>
      <c r="H556" s="241">
        <v>39.380000000000003</v>
      </c>
      <c r="I556" s="242"/>
      <c r="J556" s="238"/>
      <c r="K556" s="238"/>
      <c r="L556" s="243"/>
      <c r="M556" s="244"/>
      <c r="N556" s="245"/>
      <c r="O556" s="245"/>
      <c r="P556" s="245"/>
      <c r="Q556" s="245"/>
      <c r="R556" s="245"/>
      <c r="S556" s="245"/>
      <c r="T556" s="246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47" t="s">
        <v>189</v>
      </c>
      <c r="AU556" s="247" t="s">
        <v>79</v>
      </c>
      <c r="AV556" s="14" t="s">
        <v>79</v>
      </c>
      <c r="AW556" s="14" t="s">
        <v>31</v>
      </c>
      <c r="AX556" s="14" t="s">
        <v>69</v>
      </c>
      <c r="AY556" s="247" t="s">
        <v>170</v>
      </c>
    </row>
    <row r="557" s="14" customFormat="1">
      <c r="A557" s="14"/>
      <c r="B557" s="237"/>
      <c r="C557" s="238"/>
      <c r="D557" s="220" t="s">
        <v>189</v>
      </c>
      <c r="E557" s="239" t="s">
        <v>19</v>
      </c>
      <c r="F557" s="240" t="s">
        <v>954</v>
      </c>
      <c r="G557" s="238"/>
      <c r="H557" s="241">
        <v>47.380000000000003</v>
      </c>
      <c r="I557" s="242"/>
      <c r="J557" s="238"/>
      <c r="K557" s="238"/>
      <c r="L557" s="243"/>
      <c r="M557" s="244"/>
      <c r="N557" s="245"/>
      <c r="O557" s="245"/>
      <c r="P557" s="245"/>
      <c r="Q557" s="245"/>
      <c r="R557" s="245"/>
      <c r="S557" s="245"/>
      <c r="T557" s="246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47" t="s">
        <v>189</v>
      </c>
      <c r="AU557" s="247" t="s">
        <v>79</v>
      </c>
      <c r="AV557" s="14" t="s">
        <v>79</v>
      </c>
      <c r="AW557" s="14" t="s">
        <v>31</v>
      </c>
      <c r="AX557" s="14" t="s">
        <v>69</v>
      </c>
      <c r="AY557" s="247" t="s">
        <v>170</v>
      </c>
    </row>
    <row r="558" s="14" customFormat="1">
      <c r="A558" s="14"/>
      <c r="B558" s="237"/>
      <c r="C558" s="238"/>
      <c r="D558" s="220" t="s">
        <v>189</v>
      </c>
      <c r="E558" s="239" t="s">
        <v>19</v>
      </c>
      <c r="F558" s="240" t="s">
        <v>955</v>
      </c>
      <c r="G558" s="238"/>
      <c r="H558" s="241">
        <v>97.299999999999997</v>
      </c>
      <c r="I558" s="242"/>
      <c r="J558" s="238"/>
      <c r="K558" s="238"/>
      <c r="L558" s="243"/>
      <c r="M558" s="244"/>
      <c r="N558" s="245"/>
      <c r="O558" s="245"/>
      <c r="P558" s="245"/>
      <c r="Q558" s="245"/>
      <c r="R558" s="245"/>
      <c r="S558" s="245"/>
      <c r="T558" s="246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47" t="s">
        <v>189</v>
      </c>
      <c r="AU558" s="247" t="s">
        <v>79</v>
      </c>
      <c r="AV558" s="14" t="s">
        <v>79</v>
      </c>
      <c r="AW558" s="14" t="s">
        <v>31</v>
      </c>
      <c r="AX558" s="14" t="s">
        <v>69</v>
      </c>
      <c r="AY558" s="247" t="s">
        <v>170</v>
      </c>
    </row>
    <row r="559" s="14" customFormat="1">
      <c r="A559" s="14"/>
      <c r="B559" s="237"/>
      <c r="C559" s="238"/>
      <c r="D559" s="220" t="s">
        <v>189</v>
      </c>
      <c r="E559" s="239" t="s">
        <v>19</v>
      </c>
      <c r="F559" s="240" t="s">
        <v>965</v>
      </c>
      <c r="G559" s="238"/>
      <c r="H559" s="241">
        <v>115.48</v>
      </c>
      <c r="I559" s="242"/>
      <c r="J559" s="238"/>
      <c r="K559" s="238"/>
      <c r="L559" s="243"/>
      <c r="M559" s="244"/>
      <c r="N559" s="245"/>
      <c r="O559" s="245"/>
      <c r="P559" s="245"/>
      <c r="Q559" s="245"/>
      <c r="R559" s="245"/>
      <c r="S559" s="245"/>
      <c r="T559" s="246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47" t="s">
        <v>189</v>
      </c>
      <c r="AU559" s="247" t="s">
        <v>79</v>
      </c>
      <c r="AV559" s="14" t="s">
        <v>79</v>
      </c>
      <c r="AW559" s="14" t="s">
        <v>31</v>
      </c>
      <c r="AX559" s="14" t="s">
        <v>69</v>
      </c>
      <c r="AY559" s="247" t="s">
        <v>170</v>
      </c>
    </row>
    <row r="560" s="14" customFormat="1">
      <c r="A560" s="14"/>
      <c r="B560" s="237"/>
      <c r="C560" s="238"/>
      <c r="D560" s="220" t="s">
        <v>189</v>
      </c>
      <c r="E560" s="239" t="s">
        <v>19</v>
      </c>
      <c r="F560" s="240" t="s">
        <v>966</v>
      </c>
      <c r="G560" s="238"/>
      <c r="H560" s="241">
        <v>80.805000000000007</v>
      </c>
      <c r="I560" s="242"/>
      <c r="J560" s="238"/>
      <c r="K560" s="238"/>
      <c r="L560" s="243"/>
      <c r="M560" s="244"/>
      <c r="N560" s="245"/>
      <c r="O560" s="245"/>
      <c r="P560" s="245"/>
      <c r="Q560" s="245"/>
      <c r="R560" s="245"/>
      <c r="S560" s="245"/>
      <c r="T560" s="246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47" t="s">
        <v>189</v>
      </c>
      <c r="AU560" s="247" t="s">
        <v>79</v>
      </c>
      <c r="AV560" s="14" t="s">
        <v>79</v>
      </c>
      <c r="AW560" s="14" t="s">
        <v>31</v>
      </c>
      <c r="AX560" s="14" t="s">
        <v>69</v>
      </c>
      <c r="AY560" s="247" t="s">
        <v>170</v>
      </c>
    </row>
    <row r="561" s="14" customFormat="1">
      <c r="A561" s="14"/>
      <c r="B561" s="237"/>
      <c r="C561" s="238"/>
      <c r="D561" s="220" t="s">
        <v>189</v>
      </c>
      <c r="E561" s="239" t="s">
        <v>19</v>
      </c>
      <c r="F561" s="240" t="s">
        <v>958</v>
      </c>
      <c r="G561" s="238"/>
      <c r="H561" s="241">
        <v>-28.335999999999999</v>
      </c>
      <c r="I561" s="242"/>
      <c r="J561" s="238"/>
      <c r="K561" s="238"/>
      <c r="L561" s="243"/>
      <c r="M561" s="244"/>
      <c r="N561" s="245"/>
      <c r="O561" s="245"/>
      <c r="P561" s="245"/>
      <c r="Q561" s="245"/>
      <c r="R561" s="245"/>
      <c r="S561" s="245"/>
      <c r="T561" s="246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47" t="s">
        <v>189</v>
      </c>
      <c r="AU561" s="247" t="s">
        <v>79</v>
      </c>
      <c r="AV561" s="14" t="s">
        <v>79</v>
      </c>
      <c r="AW561" s="14" t="s">
        <v>31</v>
      </c>
      <c r="AX561" s="14" t="s">
        <v>69</v>
      </c>
      <c r="AY561" s="247" t="s">
        <v>170</v>
      </c>
    </row>
    <row r="562" s="15" customFormat="1">
      <c r="A562" s="15"/>
      <c r="B562" s="259"/>
      <c r="C562" s="260"/>
      <c r="D562" s="220" t="s">
        <v>189</v>
      </c>
      <c r="E562" s="261" t="s">
        <v>19</v>
      </c>
      <c r="F562" s="262" t="s">
        <v>824</v>
      </c>
      <c r="G562" s="260"/>
      <c r="H562" s="263">
        <v>671.54899999999998</v>
      </c>
      <c r="I562" s="264"/>
      <c r="J562" s="260"/>
      <c r="K562" s="260"/>
      <c r="L562" s="265"/>
      <c r="M562" s="266"/>
      <c r="N562" s="267"/>
      <c r="O562" s="267"/>
      <c r="P562" s="267"/>
      <c r="Q562" s="267"/>
      <c r="R562" s="267"/>
      <c r="S562" s="267"/>
      <c r="T562" s="268"/>
      <c r="U562" s="15"/>
      <c r="V562" s="15"/>
      <c r="W562" s="15"/>
      <c r="X562" s="15"/>
      <c r="Y562" s="15"/>
      <c r="Z562" s="15"/>
      <c r="AA562" s="15"/>
      <c r="AB562" s="15"/>
      <c r="AC562" s="15"/>
      <c r="AD562" s="15"/>
      <c r="AE562" s="15"/>
      <c r="AT562" s="269" t="s">
        <v>189</v>
      </c>
      <c r="AU562" s="269" t="s">
        <v>79</v>
      </c>
      <c r="AV562" s="15" t="s">
        <v>177</v>
      </c>
      <c r="AW562" s="15" t="s">
        <v>31</v>
      </c>
      <c r="AX562" s="15" t="s">
        <v>69</v>
      </c>
      <c r="AY562" s="269" t="s">
        <v>170</v>
      </c>
    </row>
    <row r="563" s="14" customFormat="1">
      <c r="A563" s="14"/>
      <c r="B563" s="237"/>
      <c r="C563" s="238"/>
      <c r="D563" s="220" t="s">
        <v>189</v>
      </c>
      <c r="E563" s="239" t="s">
        <v>19</v>
      </c>
      <c r="F563" s="240" t="s">
        <v>947</v>
      </c>
      <c r="G563" s="238"/>
      <c r="H563" s="241">
        <v>56.68</v>
      </c>
      <c r="I563" s="242"/>
      <c r="J563" s="238"/>
      <c r="K563" s="238"/>
      <c r="L563" s="243"/>
      <c r="M563" s="244"/>
      <c r="N563" s="245"/>
      <c r="O563" s="245"/>
      <c r="P563" s="245"/>
      <c r="Q563" s="245"/>
      <c r="R563" s="245"/>
      <c r="S563" s="245"/>
      <c r="T563" s="246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47" t="s">
        <v>189</v>
      </c>
      <c r="AU563" s="247" t="s">
        <v>79</v>
      </c>
      <c r="AV563" s="14" t="s">
        <v>79</v>
      </c>
      <c r="AW563" s="14" t="s">
        <v>31</v>
      </c>
      <c r="AX563" s="14" t="s">
        <v>69</v>
      </c>
      <c r="AY563" s="247" t="s">
        <v>170</v>
      </c>
    </row>
    <row r="564" s="14" customFormat="1">
      <c r="A564" s="14"/>
      <c r="B564" s="237"/>
      <c r="C564" s="238"/>
      <c r="D564" s="220" t="s">
        <v>189</v>
      </c>
      <c r="E564" s="239" t="s">
        <v>19</v>
      </c>
      <c r="F564" s="240" t="s">
        <v>948</v>
      </c>
      <c r="G564" s="238"/>
      <c r="H564" s="241">
        <v>62.560000000000002</v>
      </c>
      <c r="I564" s="242"/>
      <c r="J564" s="238"/>
      <c r="K564" s="238"/>
      <c r="L564" s="243"/>
      <c r="M564" s="244"/>
      <c r="N564" s="245"/>
      <c r="O564" s="245"/>
      <c r="P564" s="245"/>
      <c r="Q564" s="245"/>
      <c r="R564" s="245"/>
      <c r="S564" s="245"/>
      <c r="T564" s="246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47" t="s">
        <v>189</v>
      </c>
      <c r="AU564" s="247" t="s">
        <v>79</v>
      </c>
      <c r="AV564" s="14" t="s">
        <v>79</v>
      </c>
      <c r="AW564" s="14" t="s">
        <v>31</v>
      </c>
      <c r="AX564" s="14" t="s">
        <v>69</v>
      </c>
      <c r="AY564" s="247" t="s">
        <v>170</v>
      </c>
    </row>
    <row r="565" s="14" customFormat="1">
      <c r="A565" s="14"/>
      <c r="B565" s="237"/>
      <c r="C565" s="238"/>
      <c r="D565" s="220" t="s">
        <v>189</v>
      </c>
      <c r="E565" s="239" t="s">
        <v>19</v>
      </c>
      <c r="F565" s="240" t="s">
        <v>949</v>
      </c>
      <c r="G565" s="238"/>
      <c r="H565" s="241">
        <v>82.680000000000007</v>
      </c>
      <c r="I565" s="242"/>
      <c r="J565" s="238"/>
      <c r="K565" s="238"/>
      <c r="L565" s="243"/>
      <c r="M565" s="244"/>
      <c r="N565" s="245"/>
      <c r="O565" s="245"/>
      <c r="P565" s="245"/>
      <c r="Q565" s="245"/>
      <c r="R565" s="245"/>
      <c r="S565" s="245"/>
      <c r="T565" s="246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47" t="s">
        <v>189</v>
      </c>
      <c r="AU565" s="247" t="s">
        <v>79</v>
      </c>
      <c r="AV565" s="14" t="s">
        <v>79</v>
      </c>
      <c r="AW565" s="14" t="s">
        <v>31</v>
      </c>
      <c r="AX565" s="14" t="s">
        <v>69</v>
      </c>
      <c r="AY565" s="247" t="s">
        <v>170</v>
      </c>
    </row>
    <row r="566" s="14" customFormat="1">
      <c r="A566" s="14"/>
      <c r="B566" s="237"/>
      <c r="C566" s="238"/>
      <c r="D566" s="220" t="s">
        <v>189</v>
      </c>
      <c r="E566" s="239" t="s">
        <v>19</v>
      </c>
      <c r="F566" s="240" t="s">
        <v>950</v>
      </c>
      <c r="G566" s="238"/>
      <c r="H566" s="241">
        <v>40.420000000000002</v>
      </c>
      <c r="I566" s="242"/>
      <c r="J566" s="238"/>
      <c r="K566" s="238"/>
      <c r="L566" s="243"/>
      <c r="M566" s="244"/>
      <c r="N566" s="245"/>
      <c r="O566" s="245"/>
      <c r="P566" s="245"/>
      <c r="Q566" s="245"/>
      <c r="R566" s="245"/>
      <c r="S566" s="245"/>
      <c r="T566" s="246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47" t="s">
        <v>189</v>
      </c>
      <c r="AU566" s="247" t="s">
        <v>79</v>
      </c>
      <c r="AV566" s="14" t="s">
        <v>79</v>
      </c>
      <c r="AW566" s="14" t="s">
        <v>31</v>
      </c>
      <c r="AX566" s="14" t="s">
        <v>69</v>
      </c>
      <c r="AY566" s="247" t="s">
        <v>170</v>
      </c>
    </row>
    <row r="567" s="14" customFormat="1">
      <c r="A567" s="14"/>
      <c r="B567" s="237"/>
      <c r="C567" s="238"/>
      <c r="D567" s="220" t="s">
        <v>189</v>
      </c>
      <c r="E567" s="239" t="s">
        <v>19</v>
      </c>
      <c r="F567" s="240" t="s">
        <v>951</v>
      </c>
      <c r="G567" s="238"/>
      <c r="H567" s="241">
        <v>53.200000000000003</v>
      </c>
      <c r="I567" s="242"/>
      <c r="J567" s="238"/>
      <c r="K567" s="238"/>
      <c r="L567" s="243"/>
      <c r="M567" s="244"/>
      <c r="N567" s="245"/>
      <c r="O567" s="245"/>
      <c r="P567" s="245"/>
      <c r="Q567" s="245"/>
      <c r="R567" s="245"/>
      <c r="S567" s="245"/>
      <c r="T567" s="246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47" t="s">
        <v>189</v>
      </c>
      <c r="AU567" s="247" t="s">
        <v>79</v>
      </c>
      <c r="AV567" s="14" t="s">
        <v>79</v>
      </c>
      <c r="AW567" s="14" t="s">
        <v>31</v>
      </c>
      <c r="AX567" s="14" t="s">
        <v>69</v>
      </c>
      <c r="AY567" s="247" t="s">
        <v>170</v>
      </c>
    </row>
    <row r="568" s="14" customFormat="1">
      <c r="A568" s="14"/>
      <c r="B568" s="237"/>
      <c r="C568" s="238"/>
      <c r="D568" s="220" t="s">
        <v>189</v>
      </c>
      <c r="E568" s="239" t="s">
        <v>19</v>
      </c>
      <c r="F568" s="240" t="s">
        <v>952</v>
      </c>
      <c r="G568" s="238"/>
      <c r="H568" s="241">
        <v>24</v>
      </c>
      <c r="I568" s="242"/>
      <c r="J568" s="238"/>
      <c r="K568" s="238"/>
      <c r="L568" s="243"/>
      <c r="M568" s="244"/>
      <c r="N568" s="245"/>
      <c r="O568" s="245"/>
      <c r="P568" s="245"/>
      <c r="Q568" s="245"/>
      <c r="R568" s="245"/>
      <c r="S568" s="245"/>
      <c r="T568" s="246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47" t="s">
        <v>189</v>
      </c>
      <c r="AU568" s="247" t="s">
        <v>79</v>
      </c>
      <c r="AV568" s="14" t="s">
        <v>79</v>
      </c>
      <c r="AW568" s="14" t="s">
        <v>31</v>
      </c>
      <c r="AX568" s="14" t="s">
        <v>69</v>
      </c>
      <c r="AY568" s="247" t="s">
        <v>170</v>
      </c>
    </row>
    <row r="569" s="14" customFormat="1">
      <c r="A569" s="14"/>
      <c r="B569" s="237"/>
      <c r="C569" s="238"/>
      <c r="D569" s="220" t="s">
        <v>189</v>
      </c>
      <c r="E569" s="239" t="s">
        <v>19</v>
      </c>
      <c r="F569" s="240" t="s">
        <v>953</v>
      </c>
      <c r="G569" s="238"/>
      <c r="H569" s="241">
        <v>39.380000000000003</v>
      </c>
      <c r="I569" s="242"/>
      <c r="J569" s="238"/>
      <c r="K569" s="238"/>
      <c r="L569" s="243"/>
      <c r="M569" s="244"/>
      <c r="N569" s="245"/>
      <c r="O569" s="245"/>
      <c r="P569" s="245"/>
      <c r="Q569" s="245"/>
      <c r="R569" s="245"/>
      <c r="S569" s="245"/>
      <c r="T569" s="246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47" t="s">
        <v>189</v>
      </c>
      <c r="AU569" s="247" t="s">
        <v>79</v>
      </c>
      <c r="AV569" s="14" t="s">
        <v>79</v>
      </c>
      <c r="AW569" s="14" t="s">
        <v>31</v>
      </c>
      <c r="AX569" s="14" t="s">
        <v>69</v>
      </c>
      <c r="AY569" s="247" t="s">
        <v>170</v>
      </c>
    </row>
    <row r="570" s="14" customFormat="1">
      <c r="A570" s="14"/>
      <c r="B570" s="237"/>
      <c r="C570" s="238"/>
      <c r="D570" s="220" t="s">
        <v>189</v>
      </c>
      <c r="E570" s="239" t="s">
        <v>19</v>
      </c>
      <c r="F570" s="240" t="s">
        <v>954</v>
      </c>
      <c r="G570" s="238"/>
      <c r="H570" s="241">
        <v>47.380000000000003</v>
      </c>
      <c r="I570" s="242"/>
      <c r="J570" s="238"/>
      <c r="K570" s="238"/>
      <c r="L570" s="243"/>
      <c r="M570" s="244"/>
      <c r="N570" s="245"/>
      <c r="O570" s="245"/>
      <c r="P570" s="245"/>
      <c r="Q570" s="245"/>
      <c r="R570" s="245"/>
      <c r="S570" s="245"/>
      <c r="T570" s="246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47" t="s">
        <v>189</v>
      </c>
      <c r="AU570" s="247" t="s">
        <v>79</v>
      </c>
      <c r="AV570" s="14" t="s">
        <v>79</v>
      </c>
      <c r="AW570" s="14" t="s">
        <v>31</v>
      </c>
      <c r="AX570" s="14" t="s">
        <v>69</v>
      </c>
      <c r="AY570" s="247" t="s">
        <v>170</v>
      </c>
    </row>
    <row r="571" s="14" customFormat="1">
      <c r="A571" s="14"/>
      <c r="B571" s="237"/>
      <c r="C571" s="238"/>
      <c r="D571" s="220" t="s">
        <v>189</v>
      </c>
      <c r="E571" s="239" t="s">
        <v>19</v>
      </c>
      <c r="F571" s="240" t="s">
        <v>955</v>
      </c>
      <c r="G571" s="238"/>
      <c r="H571" s="241">
        <v>97.299999999999997</v>
      </c>
      <c r="I571" s="242"/>
      <c r="J571" s="238"/>
      <c r="K571" s="238"/>
      <c r="L571" s="243"/>
      <c r="M571" s="244"/>
      <c r="N571" s="245"/>
      <c r="O571" s="245"/>
      <c r="P571" s="245"/>
      <c r="Q571" s="245"/>
      <c r="R571" s="245"/>
      <c r="S571" s="245"/>
      <c r="T571" s="246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47" t="s">
        <v>189</v>
      </c>
      <c r="AU571" s="247" t="s">
        <v>79</v>
      </c>
      <c r="AV571" s="14" t="s">
        <v>79</v>
      </c>
      <c r="AW571" s="14" t="s">
        <v>31</v>
      </c>
      <c r="AX571" s="14" t="s">
        <v>69</v>
      </c>
      <c r="AY571" s="247" t="s">
        <v>170</v>
      </c>
    </row>
    <row r="572" s="14" customFormat="1">
      <c r="A572" s="14"/>
      <c r="B572" s="237"/>
      <c r="C572" s="238"/>
      <c r="D572" s="220" t="s">
        <v>189</v>
      </c>
      <c r="E572" s="239" t="s">
        <v>19</v>
      </c>
      <c r="F572" s="240" t="s">
        <v>956</v>
      </c>
      <c r="G572" s="238"/>
      <c r="H572" s="241">
        <v>70.75</v>
      </c>
      <c r="I572" s="242"/>
      <c r="J572" s="238"/>
      <c r="K572" s="238"/>
      <c r="L572" s="243"/>
      <c r="M572" s="244"/>
      <c r="N572" s="245"/>
      <c r="O572" s="245"/>
      <c r="P572" s="245"/>
      <c r="Q572" s="245"/>
      <c r="R572" s="245"/>
      <c r="S572" s="245"/>
      <c r="T572" s="246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47" t="s">
        <v>189</v>
      </c>
      <c r="AU572" s="247" t="s">
        <v>79</v>
      </c>
      <c r="AV572" s="14" t="s">
        <v>79</v>
      </c>
      <c r="AW572" s="14" t="s">
        <v>31</v>
      </c>
      <c r="AX572" s="14" t="s">
        <v>69</v>
      </c>
      <c r="AY572" s="247" t="s">
        <v>170</v>
      </c>
    </row>
    <row r="573" s="14" customFormat="1">
      <c r="A573" s="14"/>
      <c r="B573" s="237"/>
      <c r="C573" s="238"/>
      <c r="D573" s="220" t="s">
        <v>189</v>
      </c>
      <c r="E573" s="239" t="s">
        <v>19</v>
      </c>
      <c r="F573" s="240" t="s">
        <v>957</v>
      </c>
      <c r="G573" s="238"/>
      <c r="H573" s="241">
        <v>53.125</v>
      </c>
      <c r="I573" s="242"/>
      <c r="J573" s="238"/>
      <c r="K573" s="238"/>
      <c r="L573" s="243"/>
      <c r="M573" s="244"/>
      <c r="N573" s="245"/>
      <c r="O573" s="245"/>
      <c r="P573" s="245"/>
      <c r="Q573" s="245"/>
      <c r="R573" s="245"/>
      <c r="S573" s="245"/>
      <c r="T573" s="246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47" t="s">
        <v>189</v>
      </c>
      <c r="AU573" s="247" t="s">
        <v>79</v>
      </c>
      <c r="AV573" s="14" t="s">
        <v>79</v>
      </c>
      <c r="AW573" s="14" t="s">
        <v>31</v>
      </c>
      <c r="AX573" s="14" t="s">
        <v>69</v>
      </c>
      <c r="AY573" s="247" t="s">
        <v>170</v>
      </c>
    </row>
    <row r="574" s="14" customFormat="1">
      <c r="A574" s="14"/>
      <c r="B574" s="237"/>
      <c r="C574" s="238"/>
      <c r="D574" s="220" t="s">
        <v>189</v>
      </c>
      <c r="E574" s="239" t="s">
        <v>19</v>
      </c>
      <c r="F574" s="240" t="s">
        <v>958</v>
      </c>
      <c r="G574" s="238"/>
      <c r="H574" s="241">
        <v>-28.335999999999999</v>
      </c>
      <c r="I574" s="242"/>
      <c r="J574" s="238"/>
      <c r="K574" s="238"/>
      <c r="L574" s="243"/>
      <c r="M574" s="244"/>
      <c r="N574" s="245"/>
      <c r="O574" s="245"/>
      <c r="P574" s="245"/>
      <c r="Q574" s="245"/>
      <c r="R574" s="245"/>
      <c r="S574" s="245"/>
      <c r="T574" s="246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47" t="s">
        <v>189</v>
      </c>
      <c r="AU574" s="247" t="s">
        <v>79</v>
      </c>
      <c r="AV574" s="14" t="s">
        <v>79</v>
      </c>
      <c r="AW574" s="14" t="s">
        <v>31</v>
      </c>
      <c r="AX574" s="14" t="s">
        <v>69</v>
      </c>
      <c r="AY574" s="247" t="s">
        <v>170</v>
      </c>
    </row>
    <row r="575" s="15" customFormat="1">
      <c r="A575" s="15"/>
      <c r="B575" s="259"/>
      <c r="C575" s="260"/>
      <c r="D575" s="220" t="s">
        <v>189</v>
      </c>
      <c r="E575" s="261" t="s">
        <v>19</v>
      </c>
      <c r="F575" s="262" t="s">
        <v>824</v>
      </c>
      <c r="G575" s="260"/>
      <c r="H575" s="263">
        <v>599.13900000000001</v>
      </c>
      <c r="I575" s="264"/>
      <c r="J575" s="260"/>
      <c r="K575" s="260"/>
      <c r="L575" s="265"/>
      <c r="M575" s="266"/>
      <c r="N575" s="267"/>
      <c r="O575" s="267"/>
      <c r="P575" s="267"/>
      <c r="Q575" s="267"/>
      <c r="R575" s="267"/>
      <c r="S575" s="267"/>
      <c r="T575" s="268"/>
      <c r="U575" s="15"/>
      <c r="V575" s="15"/>
      <c r="W575" s="15"/>
      <c r="X575" s="15"/>
      <c r="Y575" s="15"/>
      <c r="Z575" s="15"/>
      <c r="AA575" s="15"/>
      <c r="AB575" s="15"/>
      <c r="AC575" s="15"/>
      <c r="AD575" s="15"/>
      <c r="AE575" s="15"/>
      <c r="AT575" s="269" t="s">
        <v>189</v>
      </c>
      <c r="AU575" s="269" t="s">
        <v>79</v>
      </c>
      <c r="AV575" s="15" t="s">
        <v>177</v>
      </c>
      <c r="AW575" s="15" t="s">
        <v>31</v>
      </c>
      <c r="AX575" s="15" t="s">
        <v>77</v>
      </c>
      <c r="AY575" s="269" t="s">
        <v>170</v>
      </c>
    </row>
    <row r="576" s="2" customFormat="1" ht="24.15" customHeight="1">
      <c r="A576" s="40"/>
      <c r="B576" s="41"/>
      <c r="C576" s="207" t="s">
        <v>967</v>
      </c>
      <c r="D576" s="207" t="s">
        <v>172</v>
      </c>
      <c r="E576" s="208" t="s">
        <v>968</v>
      </c>
      <c r="F576" s="209" t="s">
        <v>969</v>
      </c>
      <c r="G576" s="210" t="s">
        <v>203</v>
      </c>
      <c r="H576" s="211">
        <v>599.13900000000001</v>
      </c>
      <c r="I576" s="212"/>
      <c r="J576" s="213">
        <f>ROUND(I576*H576,2)</f>
        <v>0</v>
      </c>
      <c r="K576" s="209" t="s">
        <v>176</v>
      </c>
      <c r="L576" s="46"/>
      <c r="M576" s="214" t="s">
        <v>19</v>
      </c>
      <c r="N576" s="215" t="s">
        <v>40</v>
      </c>
      <c r="O576" s="86"/>
      <c r="P576" s="216">
        <f>O576*H576</f>
        <v>0</v>
      </c>
      <c r="Q576" s="216">
        <v>0</v>
      </c>
      <c r="R576" s="216">
        <f>Q576*H576</f>
        <v>0</v>
      </c>
      <c r="S576" s="216">
        <v>0</v>
      </c>
      <c r="T576" s="217">
        <f>S576*H576</f>
        <v>0</v>
      </c>
      <c r="U576" s="40"/>
      <c r="V576" s="40"/>
      <c r="W576" s="40"/>
      <c r="X576" s="40"/>
      <c r="Y576" s="40"/>
      <c r="Z576" s="40"/>
      <c r="AA576" s="40"/>
      <c r="AB576" s="40"/>
      <c r="AC576" s="40"/>
      <c r="AD576" s="40"/>
      <c r="AE576" s="40"/>
      <c r="AR576" s="218" t="s">
        <v>252</v>
      </c>
      <c r="AT576" s="218" t="s">
        <v>172</v>
      </c>
      <c r="AU576" s="218" t="s">
        <v>79</v>
      </c>
      <c r="AY576" s="19" t="s">
        <v>170</v>
      </c>
      <c r="BE576" s="219">
        <f>IF(N576="základní",J576,0)</f>
        <v>0</v>
      </c>
      <c r="BF576" s="219">
        <f>IF(N576="snížená",J576,0)</f>
        <v>0</v>
      </c>
      <c r="BG576" s="219">
        <f>IF(N576="zákl. přenesená",J576,0)</f>
        <v>0</v>
      </c>
      <c r="BH576" s="219">
        <f>IF(N576="sníž. přenesená",J576,0)</f>
        <v>0</v>
      </c>
      <c r="BI576" s="219">
        <f>IF(N576="nulová",J576,0)</f>
        <v>0</v>
      </c>
      <c r="BJ576" s="19" t="s">
        <v>77</v>
      </c>
      <c r="BK576" s="219">
        <f>ROUND(I576*H576,2)</f>
        <v>0</v>
      </c>
      <c r="BL576" s="19" t="s">
        <v>252</v>
      </c>
      <c r="BM576" s="218" t="s">
        <v>970</v>
      </c>
    </row>
    <row r="577" s="2" customFormat="1">
      <c r="A577" s="40"/>
      <c r="B577" s="41"/>
      <c r="C577" s="42"/>
      <c r="D577" s="220" t="s">
        <v>179</v>
      </c>
      <c r="E577" s="42"/>
      <c r="F577" s="221" t="s">
        <v>971</v>
      </c>
      <c r="G577" s="42"/>
      <c r="H577" s="42"/>
      <c r="I577" s="222"/>
      <c r="J577" s="42"/>
      <c r="K577" s="42"/>
      <c r="L577" s="46"/>
      <c r="M577" s="223"/>
      <c r="N577" s="224"/>
      <c r="O577" s="86"/>
      <c r="P577" s="86"/>
      <c r="Q577" s="86"/>
      <c r="R577" s="86"/>
      <c r="S577" s="86"/>
      <c r="T577" s="87"/>
      <c r="U577" s="40"/>
      <c r="V577" s="40"/>
      <c r="W577" s="40"/>
      <c r="X577" s="40"/>
      <c r="Y577" s="40"/>
      <c r="Z577" s="40"/>
      <c r="AA577" s="40"/>
      <c r="AB577" s="40"/>
      <c r="AC577" s="40"/>
      <c r="AD577" s="40"/>
      <c r="AE577" s="40"/>
      <c r="AT577" s="19" t="s">
        <v>179</v>
      </c>
      <c r="AU577" s="19" t="s">
        <v>79</v>
      </c>
    </row>
    <row r="578" s="2" customFormat="1">
      <c r="A578" s="40"/>
      <c r="B578" s="41"/>
      <c r="C578" s="42"/>
      <c r="D578" s="225" t="s">
        <v>181</v>
      </c>
      <c r="E578" s="42"/>
      <c r="F578" s="226" t="s">
        <v>972</v>
      </c>
      <c r="G578" s="42"/>
      <c r="H578" s="42"/>
      <c r="I578" s="222"/>
      <c r="J578" s="42"/>
      <c r="K578" s="42"/>
      <c r="L578" s="46"/>
      <c r="M578" s="223"/>
      <c r="N578" s="224"/>
      <c r="O578" s="86"/>
      <c r="P578" s="86"/>
      <c r="Q578" s="86"/>
      <c r="R578" s="86"/>
      <c r="S578" s="86"/>
      <c r="T578" s="87"/>
      <c r="U578" s="40"/>
      <c r="V578" s="40"/>
      <c r="W578" s="40"/>
      <c r="X578" s="40"/>
      <c r="Y578" s="40"/>
      <c r="Z578" s="40"/>
      <c r="AA578" s="40"/>
      <c r="AB578" s="40"/>
      <c r="AC578" s="40"/>
      <c r="AD578" s="40"/>
      <c r="AE578" s="40"/>
      <c r="AT578" s="19" t="s">
        <v>181</v>
      </c>
      <c r="AU578" s="19" t="s">
        <v>79</v>
      </c>
    </row>
    <row r="579" s="14" customFormat="1">
      <c r="A579" s="14"/>
      <c r="B579" s="237"/>
      <c r="C579" s="238"/>
      <c r="D579" s="220" t="s">
        <v>189</v>
      </c>
      <c r="E579" s="239" t="s">
        <v>19</v>
      </c>
      <c r="F579" s="240" t="s">
        <v>947</v>
      </c>
      <c r="G579" s="238"/>
      <c r="H579" s="241">
        <v>56.68</v>
      </c>
      <c r="I579" s="242"/>
      <c r="J579" s="238"/>
      <c r="K579" s="238"/>
      <c r="L579" s="243"/>
      <c r="M579" s="244"/>
      <c r="N579" s="245"/>
      <c r="O579" s="245"/>
      <c r="P579" s="245"/>
      <c r="Q579" s="245"/>
      <c r="R579" s="245"/>
      <c r="S579" s="245"/>
      <c r="T579" s="246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47" t="s">
        <v>189</v>
      </c>
      <c r="AU579" s="247" t="s">
        <v>79</v>
      </c>
      <c r="AV579" s="14" t="s">
        <v>79</v>
      </c>
      <c r="AW579" s="14" t="s">
        <v>31</v>
      </c>
      <c r="AX579" s="14" t="s">
        <v>69</v>
      </c>
      <c r="AY579" s="247" t="s">
        <v>170</v>
      </c>
    </row>
    <row r="580" s="14" customFormat="1">
      <c r="A580" s="14"/>
      <c r="B580" s="237"/>
      <c r="C580" s="238"/>
      <c r="D580" s="220" t="s">
        <v>189</v>
      </c>
      <c r="E580" s="239" t="s">
        <v>19</v>
      </c>
      <c r="F580" s="240" t="s">
        <v>948</v>
      </c>
      <c r="G580" s="238"/>
      <c r="H580" s="241">
        <v>62.560000000000002</v>
      </c>
      <c r="I580" s="242"/>
      <c r="J580" s="238"/>
      <c r="K580" s="238"/>
      <c r="L580" s="243"/>
      <c r="M580" s="244"/>
      <c r="N580" s="245"/>
      <c r="O580" s="245"/>
      <c r="P580" s="245"/>
      <c r="Q580" s="245"/>
      <c r="R580" s="245"/>
      <c r="S580" s="245"/>
      <c r="T580" s="246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47" t="s">
        <v>189</v>
      </c>
      <c r="AU580" s="247" t="s">
        <v>79</v>
      </c>
      <c r="AV580" s="14" t="s">
        <v>79</v>
      </c>
      <c r="AW580" s="14" t="s">
        <v>31</v>
      </c>
      <c r="AX580" s="14" t="s">
        <v>69</v>
      </c>
      <c r="AY580" s="247" t="s">
        <v>170</v>
      </c>
    </row>
    <row r="581" s="14" customFormat="1">
      <c r="A581" s="14"/>
      <c r="B581" s="237"/>
      <c r="C581" s="238"/>
      <c r="D581" s="220" t="s">
        <v>189</v>
      </c>
      <c r="E581" s="239" t="s">
        <v>19</v>
      </c>
      <c r="F581" s="240" t="s">
        <v>949</v>
      </c>
      <c r="G581" s="238"/>
      <c r="H581" s="241">
        <v>82.680000000000007</v>
      </c>
      <c r="I581" s="242"/>
      <c r="J581" s="238"/>
      <c r="K581" s="238"/>
      <c r="L581" s="243"/>
      <c r="M581" s="244"/>
      <c r="N581" s="245"/>
      <c r="O581" s="245"/>
      <c r="P581" s="245"/>
      <c r="Q581" s="245"/>
      <c r="R581" s="245"/>
      <c r="S581" s="245"/>
      <c r="T581" s="246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47" t="s">
        <v>189</v>
      </c>
      <c r="AU581" s="247" t="s">
        <v>79</v>
      </c>
      <c r="AV581" s="14" t="s">
        <v>79</v>
      </c>
      <c r="AW581" s="14" t="s">
        <v>31</v>
      </c>
      <c r="AX581" s="14" t="s">
        <v>69</v>
      </c>
      <c r="AY581" s="247" t="s">
        <v>170</v>
      </c>
    </row>
    <row r="582" s="14" customFormat="1">
      <c r="A582" s="14"/>
      <c r="B582" s="237"/>
      <c r="C582" s="238"/>
      <c r="D582" s="220" t="s">
        <v>189</v>
      </c>
      <c r="E582" s="239" t="s">
        <v>19</v>
      </c>
      <c r="F582" s="240" t="s">
        <v>950</v>
      </c>
      <c r="G582" s="238"/>
      <c r="H582" s="241">
        <v>40.420000000000002</v>
      </c>
      <c r="I582" s="242"/>
      <c r="J582" s="238"/>
      <c r="K582" s="238"/>
      <c r="L582" s="243"/>
      <c r="M582" s="244"/>
      <c r="N582" s="245"/>
      <c r="O582" s="245"/>
      <c r="P582" s="245"/>
      <c r="Q582" s="245"/>
      <c r="R582" s="245"/>
      <c r="S582" s="245"/>
      <c r="T582" s="246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47" t="s">
        <v>189</v>
      </c>
      <c r="AU582" s="247" t="s">
        <v>79</v>
      </c>
      <c r="AV582" s="14" t="s">
        <v>79</v>
      </c>
      <c r="AW582" s="14" t="s">
        <v>31</v>
      </c>
      <c r="AX582" s="14" t="s">
        <v>69</v>
      </c>
      <c r="AY582" s="247" t="s">
        <v>170</v>
      </c>
    </row>
    <row r="583" s="14" customFormat="1">
      <c r="A583" s="14"/>
      <c r="B583" s="237"/>
      <c r="C583" s="238"/>
      <c r="D583" s="220" t="s">
        <v>189</v>
      </c>
      <c r="E583" s="239" t="s">
        <v>19</v>
      </c>
      <c r="F583" s="240" t="s">
        <v>951</v>
      </c>
      <c r="G583" s="238"/>
      <c r="H583" s="241">
        <v>53.200000000000003</v>
      </c>
      <c r="I583" s="242"/>
      <c r="J583" s="238"/>
      <c r="K583" s="238"/>
      <c r="L583" s="243"/>
      <c r="M583" s="244"/>
      <c r="N583" s="245"/>
      <c r="O583" s="245"/>
      <c r="P583" s="245"/>
      <c r="Q583" s="245"/>
      <c r="R583" s="245"/>
      <c r="S583" s="245"/>
      <c r="T583" s="246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47" t="s">
        <v>189</v>
      </c>
      <c r="AU583" s="247" t="s">
        <v>79</v>
      </c>
      <c r="AV583" s="14" t="s">
        <v>79</v>
      </c>
      <c r="AW583" s="14" t="s">
        <v>31</v>
      </c>
      <c r="AX583" s="14" t="s">
        <v>69</v>
      </c>
      <c r="AY583" s="247" t="s">
        <v>170</v>
      </c>
    </row>
    <row r="584" s="14" customFormat="1">
      <c r="A584" s="14"/>
      <c r="B584" s="237"/>
      <c r="C584" s="238"/>
      <c r="D584" s="220" t="s">
        <v>189</v>
      </c>
      <c r="E584" s="239" t="s">
        <v>19</v>
      </c>
      <c r="F584" s="240" t="s">
        <v>952</v>
      </c>
      <c r="G584" s="238"/>
      <c r="H584" s="241">
        <v>24</v>
      </c>
      <c r="I584" s="242"/>
      <c r="J584" s="238"/>
      <c r="K584" s="238"/>
      <c r="L584" s="243"/>
      <c r="M584" s="244"/>
      <c r="N584" s="245"/>
      <c r="O584" s="245"/>
      <c r="P584" s="245"/>
      <c r="Q584" s="245"/>
      <c r="R584" s="245"/>
      <c r="S584" s="245"/>
      <c r="T584" s="246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47" t="s">
        <v>189</v>
      </c>
      <c r="AU584" s="247" t="s">
        <v>79</v>
      </c>
      <c r="AV584" s="14" t="s">
        <v>79</v>
      </c>
      <c r="AW584" s="14" t="s">
        <v>31</v>
      </c>
      <c r="AX584" s="14" t="s">
        <v>69</v>
      </c>
      <c r="AY584" s="247" t="s">
        <v>170</v>
      </c>
    </row>
    <row r="585" s="14" customFormat="1">
      <c r="A585" s="14"/>
      <c r="B585" s="237"/>
      <c r="C585" s="238"/>
      <c r="D585" s="220" t="s">
        <v>189</v>
      </c>
      <c r="E585" s="239" t="s">
        <v>19</v>
      </c>
      <c r="F585" s="240" t="s">
        <v>953</v>
      </c>
      <c r="G585" s="238"/>
      <c r="H585" s="241">
        <v>39.380000000000003</v>
      </c>
      <c r="I585" s="242"/>
      <c r="J585" s="238"/>
      <c r="K585" s="238"/>
      <c r="L585" s="243"/>
      <c r="M585" s="244"/>
      <c r="N585" s="245"/>
      <c r="O585" s="245"/>
      <c r="P585" s="245"/>
      <c r="Q585" s="245"/>
      <c r="R585" s="245"/>
      <c r="S585" s="245"/>
      <c r="T585" s="246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47" t="s">
        <v>189</v>
      </c>
      <c r="AU585" s="247" t="s">
        <v>79</v>
      </c>
      <c r="AV585" s="14" t="s">
        <v>79</v>
      </c>
      <c r="AW585" s="14" t="s">
        <v>31</v>
      </c>
      <c r="AX585" s="14" t="s">
        <v>69</v>
      </c>
      <c r="AY585" s="247" t="s">
        <v>170</v>
      </c>
    </row>
    <row r="586" s="14" customFormat="1">
      <c r="A586" s="14"/>
      <c r="B586" s="237"/>
      <c r="C586" s="238"/>
      <c r="D586" s="220" t="s">
        <v>189</v>
      </c>
      <c r="E586" s="239" t="s">
        <v>19</v>
      </c>
      <c r="F586" s="240" t="s">
        <v>954</v>
      </c>
      <c r="G586" s="238"/>
      <c r="H586" s="241">
        <v>47.380000000000003</v>
      </c>
      <c r="I586" s="242"/>
      <c r="J586" s="238"/>
      <c r="K586" s="238"/>
      <c r="L586" s="243"/>
      <c r="M586" s="244"/>
      <c r="N586" s="245"/>
      <c r="O586" s="245"/>
      <c r="P586" s="245"/>
      <c r="Q586" s="245"/>
      <c r="R586" s="245"/>
      <c r="S586" s="245"/>
      <c r="T586" s="246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47" t="s">
        <v>189</v>
      </c>
      <c r="AU586" s="247" t="s">
        <v>79</v>
      </c>
      <c r="AV586" s="14" t="s">
        <v>79</v>
      </c>
      <c r="AW586" s="14" t="s">
        <v>31</v>
      </c>
      <c r="AX586" s="14" t="s">
        <v>69</v>
      </c>
      <c r="AY586" s="247" t="s">
        <v>170</v>
      </c>
    </row>
    <row r="587" s="14" customFormat="1">
      <c r="A587" s="14"/>
      <c r="B587" s="237"/>
      <c r="C587" s="238"/>
      <c r="D587" s="220" t="s">
        <v>189</v>
      </c>
      <c r="E587" s="239" t="s">
        <v>19</v>
      </c>
      <c r="F587" s="240" t="s">
        <v>955</v>
      </c>
      <c r="G587" s="238"/>
      <c r="H587" s="241">
        <v>97.299999999999997</v>
      </c>
      <c r="I587" s="242"/>
      <c r="J587" s="238"/>
      <c r="K587" s="238"/>
      <c r="L587" s="243"/>
      <c r="M587" s="244"/>
      <c r="N587" s="245"/>
      <c r="O587" s="245"/>
      <c r="P587" s="245"/>
      <c r="Q587" s="245"/>
      <c r="R587" s="245"/>
      <c r="S587" s="245"/>
      <c r="T587" s="246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47" t="s">
        <v>189</v>
      </c>
      <c r="AU587" s="247" t="s">
        <v>79</v>
      </c>
      <c r="AV587" s="14" t="s">
        <v>79</v>
      </c>
      <c r="AW587" s="14" t="s">
        <v>31</v>
      </c>
      <c r="AX587" s="14" t="s">
        <v>69</v>
      </c>
      <c r="AY587" s="247" t="s">
        <v>170</v>
      </c>
    </row>
    <row r="588" s="14" customFormat="1">
      <c r="A588" s="14"/>
      <c r="B588" s="237"/>
      <c r="C588" s="238"/>
      <c r="D588" s="220" t="s">
        <v>189</v>
      </c>
      <c r="E588" s="239" t="s">
        <v>19</v>
      </c>
      <c r="F588" s="240" t="s">
        <v>965</v>
      </c>
      <c r="G588" s="238"/>
      <c r="H588" s="241">
        <v>115.48</v>
      </c>
      <c r="I588" s="242"/>
      <c r="J588" s="238"/>
      <c r="K588" s="238"/>
      <c r="L588" s="243"/>
      <c r="M588" s="244"/>
      <c r="N588" s="245"/>
      <c r="O588" s="245"/>
      <c r="P588" s="245"/>
      <c r="Q588" s="245"/>
      <c r="R588" s="245"/>
      <c r="S588" s="245"/>
      <c r="T588" s="246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47" t="s">
        <v>189</v>
      </c>
      <c r="AU588" s="247" t="s">
        <v>79</v>
      </c>
      <c r="AV588" s="14" t="s">
        <v>79</v>
      </c>
      <c r="AW588" s="14" t="s">
        <v>31</v>
      </c>
      <c r="AX588" s="14" t="s">
        <v>69</v>
      </c>
      <c r="AY588" s="247" t="s">
        <v>170</v>
      </c>
    </row>
    <row r="589" s="14" customFormat="1">
      <c r="A589" s="14"/>
      <c r="B589" s="237"/>
      <c r="C589" s="238"/>
      <c r="D589" s="220" t="s">
        <v>189</v>
      </c>
      <c r="E589" s="239" t="s">
        <v>19</v>
      </c>
      <c r="F589" s="240" t="s">
        <v>966</v>
      </c>
      <c r="G589" s="238"/>
      <c r="H589" s="241">
        <v>80.805000000000007</v>
      </c>
      <c r="I589" s="242"/>
      <c r="J589" s="238"/>
      <c r="K589" s="238"/>
      <c r="L589" s="243"/>
      <c r="M589" s="244"/>
      <c r="N589" s="245"/>
      <c r="O589" s="245"/>
      <c r="P589" s="245"/>
      <c r="Q589" s="245"/>
      <c r="R589" s="245"/>
      <c r="S589" s="245"/>
      <c r="T589" s="246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47" t="s">
        <v>189</v>
      </c>
      <c r="AU589" s="247" t="s">
        <v>79</v>
      </c>
      <c r="AV589" s="14" t="s">
        <v>79</v>
      </c>
      <c r="AW589" s="14" t="s">
        <v>31</v>
      </c>
      <c r="AX589" s="14" t="s">
        <v>69</v>
      </c>
      <c r="AY589" s="247" t="s">
        <v>170</v>
      </c>
    </row>
    <row r="590" s="14" customFormat="1">
      <c r="A590" s="14"/>
      <c r="B590" s="237"/>
      <c r="C590" s="238"/>
      <c r="D590" s="220" t="s">
        <v>189</v>
      </c>
      <c r="E590" s="239" t="s">
        <v>19</v>
      </c>
      <c r="F590" s="240" t="s">
        <v>958</v>
      </c>
      <c r="G590" s="238"/>
      <c r="H590" s="241">
        <v>-28.335999999999999</v>
      </c>
      <c r="I590" s="242"/>
      <c r="J590" s="238"/>
      <c r="K590" s="238"/>
      <c r="L590" s="243"/>
      <c r="M590" s="244"/>
      <c r="N590" s="245"/>
      <c r="O590" s="245"/>
      <c r="P590" s="245"/>
      <c r="Q590" s="245"/>
      <c r="R590" s="245"/>
      <c r="S590" s="245"/>
      <c r="T590" s="246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47" t="s">
        <v>189</v>
      </c>
      <c r="AU590" s="247" t="s">
        <v>79</v>
      </c>
      <c r="AV590" s="14" t="s">
        <v>79</v>
      </c>
      <c r="AW590" s="14" t="s">
        <v>31</v>
      </c>
      <c r="AX590" s="14" t="s">
        <v>69</v>
      </c>
      <c r="AY590" s="247" t="s">
        <v>170</v>
      </c>
    </row>
    <row r="591" s="15" customFormat="1">
      <c r="A591" s="15"/>
      <c r="B591" s="259"/>
      <c r="C591" s="260"/>
      <c r="D591" s="220" t="s">
        <v>189</v>
      </c>
      <c r="E591" s="261" t="s">
        <v>19</v>
      </c>
      <c r="F591" s="262" t="s">
        <v>824</v>
      </c>
      <c r="G591" s="260"/>
      <c r="H591" s="263">
        <v>671.54899999999998</v>
      </c>
      <c r="I591" s="264"/>
      <c r="J591" s="260"/>
      <c r="K591" s="260"/>
      <c r="L591" s="265"/>
      <c r="M591" s="266"/>
      <c r="N591" s="267"/>
      <c r="O591" s="267"/>
      <c r="P591" s="267"/>
      <c r="Q591" s="267"/>
      <c r="R591" s="267"/>
      <c r="S591" s="267"/>
      <c r="T591" s="268"/>
      <c r="U591" s="15"/>
      <c r="V591" s="15"/>
      <c r="W591" s="15"/>
      <c r="X591" s="15"/>
      <c r="Y591" s="15"/>
      <c r="Z591" s="15"/>
      <c r="AA591" s="15"/>
      <c r="AB591" s="15"/>
      <c r="AC591" s="15"/>
      <c r="AD591" s="15"/>
      <c r="AE591" s="15"/>
      <c r="AT591" s="269" t="s">
        <v>189</v>
      </c>
      <c r="AU591" s="269" t="s">
        <v>79</v>
      </c>
      <c r="AV591" s="15" t="s">
        <v>177</v>
      </c>
      <c r="AW591" s="15" t="s">
        <v>31</v>
      </c>
      <c r="AX591" s="15" t="s">
        <v>69</v>
      </c>
      <c r="AY591" s="269" t="s">
        <v>170</v>
      </c>
    </row>
    <row r="592" s="14" customFormat="1">
      <c r="A592" s="14"/>
      <c r="B592" s="237"/>
      <c r="C592" s="238"/>
      <c r="D592" s="220" t="s">
        <v>189</v>
      </c>
      <c r="E592" s="239" t="s">
        <v>19</v>
      </c>
      <c r="F592" s="240" t="s">
        <v>947</v>
      </c>
      <c r="G592" s="238"/>
      <c r="H592" s="241">
        <v>56.68</v>
      </c>
      <c r="I592" s="242"/>
      <c r="J592" s="238"/>
      <c r="K592" s="238"/>
      <c r="L592" s="243"/>
      <c r="M592" s="244"/>
      <c r="N592" s="245"/>
      <c r="O592" s="245"/>
      <c r="P592" s="245"/>
      <c r="Q592" s="245"/>
      <c r="R592" s="245"/>
      <c r="S592" s="245"/>
      <c r="T592" s="246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47" t="s">
        <v>189</v>
      </c>
      <c r="AU592" s="247" t="s">
        <v>79</v>
      </c>
      <c r="AV592" s="14" t="s">
        <v>79</v>
      </c>
      <c r="AW592" s="14" t="s">
        <v>31</v>
      </c>
      <c r="AX592" s="14" t="s">
        <v>69</v>
      </c>
      <c r="AY592" s="247" t="s">
        <v>170</v>
      </c>
    </row>
    <row r="593" s="14" customFormat="1">
      <c r="A593" s="14"/>
      <c r="B593" s="237"/>
      <c r="C593" s="238"/>
      <c r="D593" s="220" t="s">
        <v>189</v>
      </c>
      <c r="E593" s="239" t="s">
        <v>19</v>
      </c>
      <c r="F593" s="240" t="s">
        <v>948</v>
      </c>
      <c r="G593" s="238"/>
      <c r="H593" s="241">
        <v>62.560000000000002</v>
      </c>
      <c r="I593" s="242"/>
      <c r="J593" s="238"/>
      <c r="K593" s="238"/>
      <c r="L593" s="243"/>
      <c r="M593" s="244"/>
      <c r="N593" s="245"/>
      <c r="O593" s="245"/>
      <c r="P593" s="245"/>
      <c r="Q593" s="245"/>
      <c r="R593" s="245"/>
      <c r="S593" s="245"/>
      <c r="T593" s="246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47" t="s">
        <v>189</v>
      </c>
      <c r="AU593" s="247" t="s">
        <v>79</v>
      </c>
      <c r="AV593" s="14" t="s">
        <v>79</v>
      </c>
      <c r="AW593" s="14" t="s">
        <v>31</v>
      </c>
      <c r="AX593" s="14" t="s">
        <v>69</v>
      </c>
      <c r="AY593" s="247" t="s">
        <v>170</v>
      </c>
    </row>
    <row r="594" s="14" customFormat="1">
      <c r="A594" s="14"/>
      <c r="B594" s="237"/>
      <c r="C594" s="238"/>
      <c r="D594" s="220" t="s">
        <v>189</v>
      </c>
      <c r="E594" s="239" t="s">
        <v>19</v>
      </c>
      <c r="F594" s="240" t="s">
        <v>949</v>
      </c>
      <c r="G594" s="238"/>
      <c r="H594" s="241">
        <v>82.680000000000007</v>
      </c>
      <c r="I594" s="242"/>
      <c r="J594" s="238"/>
      <c r="K594" s="238"/>
      <c r="L594" s="243"/>
      <c r="M594" s="244"/>
      <c r="N594" s="245"/>
      <c r="O594" s="245"/>
      <c r="P594" s="245"/>
      <c r="Q594" s="245"/>
      <c r="R594" s="245"/>
      <c r="S594" s="245"/>
      <c r="T594" s="246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47" t="s">
        <v>189</v>
      </c>
      <c r="AU594" s="247" t="s">
        <v>79</v>
      </c>
      <c r="AV594" s="14" t="s">
        <v>79</v>
      </c>
      <c r="AW594" s="14" t="s">
        <v>31</v>
      </c>
      <c r="AX594" s="14" t="s">
        <v>69</v>
      </c>
      <c r="AY594" s="247" t="s">
        <v>170</v>
      </c>
    </row>
    <row r="595" s="14" customFormat="1">
      <c r="A595" s="14"/>
      <c r="B595" s="237"/>
      <c r="C595" s="238"/>
      <c r="D595" s="220" t="s">
        <v>189</v>
      </c>
      <c r="E595" s="239" t="s">
        <v>19</v>
      </c>
      <c r="F595" s="240" t="s">
        <v>950</v>
      </c>
      <c r="G595" s="238"/>
      <c r="H595" s="241">
        <v>40.420000000000002</v>
      </c>
      <c r="I595" s="242"/>
      <c r="J595" s="238"/>
      <c r="K595" s="238"/>
      <c r="L595" s="243"/>
      <c r="M595" s="244"/>
      <c r="N595" s="245"/>
      <c r="O595" s="245"/>
      <c r="P595" s="245"/>
      <c r="Q595" s="245"/>
      <c r="R595" s="245"/>
      <c r="S595" s="245"/>
      <c r="T595" s="246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47" t="s">
        <v>189</v>
      </c>
      <c r="AU595" s="247" t="s">
        <v>79</v>
      </c>
      <c r="AV595" s="14" t="s">
        <v>79</v>
      </c>
      <c r="AW595" s="14" t="s">
        <v>31</v>
      </c>
      <c r="AX595" s="14" t="s">
        <v>69</v>
      </c>
      <c r="AY595" s="247" t="s">
        <v>170</v>
      </c>
    </row>
    <row r="596" s="14" customFormat="1">
      <c r="A596" s="14"/>
      <c r="B596" s="237"/>
      <c r="C596" s="238"/>
      <c r="D596" s="220" t="s">
        <v>189</v>
      </c>
      <c r="E596" s="239" t="s">
        <v>19</v>
      </c>
      <c r="F596" s="240" t="s">
        <v>951</v>
      </c>
      <c r="G596" s="238"/>
      <c r="H596" s="241">
        <v>53.200000000000003</v>
      </c>
      <c r="I596" s="242"/>
      <c r="J596" s="238"/>
      <c r="K596" s="238"/>
      <c r="L596" s="243"/>
      <c r="M596" s="244"/>
      <c r="N596" s="245"/>
      <c r="O596" s="245"/>
      <c r="P596" s="245"/>
      <c r="Q596" s="245"/>
      <c r="R596" s="245"/>
      <c r="S596" s="245"/>
      <c r="T596" s="246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47" t="s">
        <v>189</v>
      </c>
      <c r="AU596" s="247" t="s">
        <v>79</v>
      </c>
      <c r="AV596" s="14" t="s">
        <v>79</v>
      </c>
      <c r="AW596" s="14" t="s">
        <v>31</v>
      </c>
      <c r="AX596" s="14" t="s">
        <v>69</v>
      </c>
      <c r="AY596" s="247" t="s">
        <v>170</v>
      </c>
    </row>
    <row r="597" s="14" customFormat="1">
      <c r="A597" s="14"/>
      <c r="B597" s="237"/>
      <c r="C597" s="238"/>
      <c r="D597" s="220" t="s">
        <v>189</v>
      </c>
      <c r="E597" s="239" t="s">
        <v>19</v>
      </c>
      <c r="F597" s="240" t="s">
        <v>952</v>
      </c>
      <c r="G597" s="238"/>
      <c r="H597" s="241">
        <v>24</v>
      </c>
      <c r="I597" s="242"/>
      <c r="J597" s="238"/>
      <c r="K597" s="238"/>
      <c r="L597" s="243"/>
      <c r="M597" s="244"/>
      <c r="N597" s="245"/>
      <c r="O597" s="245"/>
      <c r="P597" s="245"/>
      <c r="Q597" s="245"/>
      <c r="R597" s="245"/>
      <c r="S597" s="245"/>
      <c r="T597" s="246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47" t="s">
        <v>189</v>
      </c>
      <c r="AU597" s="247" t="s">
        <v>79</v>
      </c>
      <c r="AV597" s="14" t="s">
        <v>79</v>
      </c>
      <c r="AW597" s="14" t="s">
        <v>31</v>
      </c>
      <c r="AX597" s="14" t="s">
        <v>69</v>
      </c>
      <c r="AY597" s="247" t="s">
        <v>170</v>
      </c>
    </row>
    <row r="598" s="14" customFormat="1">
      <c r="A598" s="14"/>
      <c r="B598" s="237"/>
      <c r="C598" s="238"/>
      <c r="D598" s="220" t="s">
        <v>189</v>
      </c>
      <c r="E598" s="239" t="s">
        <v>19</v>
      </c>
      <c r="F598" s="240" t="s">
        <v>953</v>
      </c>
      <c r="G598" s="238"/>
      <c r="H598" s="241">
        <v>39.380000000000003</v>
      </c>
      <c r="I598" s="242"/>
      <c r="J598" s="238"/>
      <c r="K598" s="238"/>
      <c r="L598" s="243"/>
      <c r="M598" s="244"/>
      <c r="N598" s="245"/>
      <c r="O598" s="245"/>
      <c r="P598" s="245"/>
      <c r="Q598" s="245"/>
      <c r="R598" s="245"/>
      <c r="S598" s="245"/>
      <c r="T598" s="246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47" t="s">
        <v>189</v>
      </c>
      <c r="AU598" s="247" t="s">
        <v>79</v>
      </c>
      <c r="AV598" s="14" t="s">
        <v>79</v>
      </c>
      <c r="AW598" s="14" t="s">
        <v>31</v>
      </c>
      <c r="AX598" s="14" t="s">
        <v>69</v>
      </c>
      <c r="AY598" s="247" t="s">
        <v>170</v>
      </c>
    </row>
    <row r="599" s="14" customFormat="1">
      <c r="A599" s="14"/>
      <c r="B599" s="237"/>
      <c r="C599" s="238"/>
      <c r="D599" s="220" t="s">
        <v>189</v>
      </c>
      <c r="E599" s="239" t="s">
        <v>19</v>
      </c>
      <c r="F599" s="240" t="s">
        <v>954</v>
      </c>
      <c r="G599" s="238"/>
      <c r="H599" s="241">
        <v>47.380000000000003</v>
      </c>
      <c r="I599" s="242"/>
      <c r="J599" s="238"/>
      <c r="K599" s="238"/>
      <c r="L599" s="243"/>
      <c r="M599" s="244"/>
      <c r="N599" s="245"/>
      <c r="O599" s="245"/>
      <c r="P599" s="245"/>
      <c r="Q599" s="245"/>
      <c r="R599" s="245"/>
      <c r="S599" s="245"/>
      <c r="T599" s="246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47" t="s">
        <v>189</v>
      </c>
      <c r="AU599" s="247" t="s">
        <v>79</v>
      </c>
      <c r="AV599" s="14" t="s">
        <v>79</v>
      </c>
      <c r="AW599" s="14" t="s">
        <v>31</v>
      </c>
      <c r="AX599" s="14" t="s">
        <v>69</v>
      </c>
      <c r="AY599" s="247" t="s">
        <v>170</v>
      </c>
    </row>
    <row r="600" s="14" customFormat="1">
      <c r="A600" s="14"/>
      <c r="B600" s="237"/>
      <c r="C600" s="238"/>
      <c r="D600" s="220" t="s">
        <v>189</v>
      </c>
      <c r="E600" s="239" t="s">
        <v>19</v>
      </c>
      <c r="F600" s="240" t="s">
        <v>955</v>
      </c>
      <c r="G600" s="238"/>
      <c r="H600" s="241">
        <v>97.299999999999997</v>
      </c>
      <c r="I600" s="242"/>
      <c r="J600" s="238"/>
      <c r="K600" s="238"/>
      <c r="L600" s="243"/>
      <c r="M600" s="244"/>
      <c r="N600" s="245"/>
      <c r="O600" s="245"/>
      <c r="P600" s="245"/>
      <c r="Q600" s="245"/>
      <c r="R600" s="245"/>
      <c r="S600" s="245"/>
      <c r="T600" s="246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47" t="s">
        <v>189</v>
      </c>
      <c r="AU600" s="247" t="s">
        <v>79</v>
      </c>
      <c r="AV600" s="14" t="s">
        <v>79</v>
      </c>
      <c r="AW600" s="14" t="s">
        <v>31</v>
      </c>
      <c r="AX600" s="14" t="s">
        <v>69</v>
      </c>
      <c r="AY600" s="247" t="s">
        <v>170</v>
      </c>
    </row>
    <row r="601" s="14" customFormat="1">
      <c r="A601" s="14"/>
      <c r="B601" s="237"/>
      <c r="C601" s="238"/>
      <c r="D601" s="220" t="s">
        <v>189</v>
      </c>
      <c r="E601" s="239" t="s">
        <v>19</v>
      </c>
      <c r="F601" s="240" t="s">
        <v>956</v>
      </c>
      <c r="G601" s="238"/>
      <c r="H601" s="241">
        <v>70.75</v>
      </c>
      <c r="I601" s="242"/>
      <c r="J601" s="238"/>
      <c r="K601" s="238"/>
      <c r="L601" s="243"/>
      <c r="M601" s="244"/>
      <c r="N601" s="245"/>
      <c r="O601" s="245"/>
      <c r="P601" s="245"/>
      <c r="Q601" s="245"/>
      <c r="R601" s="245"/>
      <c r="S601" s="245"/>
      <c r="T601" s="246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47" t="s">
        <v>189</v>
      </c>
      <c r="AU601" s="247" t="s">
        <v>79</v>
      </c>
      <c r="AV601" s="14" t="s">
        <v>79</v>
      </c>
      <c r="AW601" s="14" t="s">
        <v>31</v>
      </c>
      <c r="AX601" s="14" t="s">
        <v>69</v>
      </c>
      <c r="AY601" s="247" t="s">
        <v>170</v>
      </c>
    </row>
    <row r="602" s="14" customFormat="1">
      <c r="A602" s="14"/>
      <c r="B602" s="237"/>
      <c r="C602" s="238"/>
      <c r="D602" s="220" t="s">
        <v>189</v>
      </c>
      <c r="E602" s="239" t="s">
        <v>19</v>
      </c>
      <c r="F602" s="240" t="s">
        <v>957</v>
      </c>
      <c r="G602" s="238"/>
      <c r="H602" s="241">
        <v>53.125</v>
      </c>
      <c r="I602" s="242"/>
      <c r="J602" s="238"/>
      <c r="K602" s="238"/>
      <c r="L602" s="243"/>
      <c r="M602" s="244"/>
      <c r="N602" s="245"/>
      <c r="O602" s="245"/>
      <c r="P602" s="245"/>
      <c r="Q602" s="245"/>
      <c r="R602" s="245"/>
      <c r="S602" s="245"/>
      <c r="T602" s="246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47" t="s">
        <v>189</v>
      </c>
      <c r="AU602" s="247" t="s">
        <v>79</v>
      </c>
      <c r="AV602" s="14" t="s">
        <v>79</v>
      </c>
      <c r="AW602" s="14" t="s">
        <v>31</v>
      </c>
      <c r="AX602" s="14" t="s">
        <v>69</v>
      </c>
      <c r="AY602" s="247" t="s">
        <v>170</v>
      </c>
    </row>
    <row r="603" s="14" customFormat="1">
      <c r="A603" s="14"/>
      <c r="B603" s="237"/>
      <c r="C603" s="238"/>
      <c r="D603" s="220" t="s">
        <v>189</v>
      </c>
      <c r="E603" s="239" t="s">
        <v>19</v>
      </c>
      <c r="F603" s="240" t="s">
        <v>958</v>
      </c>
      <c r="G603" s="238"/>
      <c r="H603" s="241">
        <v>-28.335999999999999</v>
      </c>
      <c r="I603" s="242"/>
      <c r="J603" s="238"/>
      <c r="K603" s="238"/>
      <c r="L603" s="243"/>
      <c r="M603" s="244"/>
      <c r="N603" s="245"/>
      <c r="O603" s="245"/>
      <c r="P603" s="245"/>
      <c r="Q603" s="245"/>
      <c r="R603" s="245"/>
      <c r="S603" s="245"/>
      <c r="T603" s="246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47" t="s">
        <v>189</v>
      </c>
      <c r="AU603" s="247" t="s">
        <v>79</v>
      </c>
      <c r="AV603" s="14" t="s">
        <v>79</v>
      </c>
      <c r="AW603" s="14" t="s">
        <v>31</v>
      </c>
      <c r="AX603" s="14" t="s">
        <v>69</v>
      </c>
      <c r="AY603" s="247" t="s">
        <v>170</v>
      </c>
    </row>
    <row r="604" s="15" customFormat="1">
      <c r="A604" s="15"/>
      <c r="B604" s="259"/>
      <c r="C604" s="260"/>
      <c r="D604" s="220" t="s">
        <v>189</v>
      </c>
      <c r="E604" s="261" t="s">
        <v>19</v>
      </c>
      <c r="F604" s="262" t="s">
        <v>824</v>
      </c>
      <c r="G604" s="260"/>
      <c r="H604" s="263">
        <v>599.13900000000001</v>
      </c>
      <c r="I604" s="264"/>
      <c r="J604" s="260"/>
      <c r="K604" s="260"/>
      <c r="L604" s="265"/>
      <c r="M604" s="266"/>
      <c r="N604" s="267"/>
      <c r="O604" s="267"/>
      <c r="P604" s="267"/>
      <c r="Q604" s="267"/>
      <c r="R604" s="267"/>
      <c r="S604" s="267"/>
      <c r="T604" s="268"/>
      <c r="U604" s="15"/>
      <c r="V604" s="15"/>
      <c r="W604" s="15"/>
      <c r="X604" s="15"/>
      <c r="Y604" s="15"/>
      <c r="Z604" s="15"/>
      <c r="AA604" s="15"/>
      <c r="AB604" s="15"/>
      <c r="AC604" s="15"/>
      <c r="AD604" s="15"/>
      <c r="AE604" s="15"/>
      <c r="AT604" s="269" t="s">
        <v>189</v>
      </c>
      <c r="AU604" s="269" t="s">
        <v>79</v>
      </c>
      <c r="AV604" s="15" t="s">
        <v>177</v>
      </c>
      <c r="AW604" s="15" t="s">
        <v>31</v>
      </c>
      <c r="AX604" s="15" t="s">
        <v>77</v>
      </c>
      <c r="AY604" s="269" t="s">
        <v>170</v>
      </c>
    </row>
    <row r="605" s="2" customFormat="1" ht="24.15" customHeight="1">
      <c r="A605" s="40"/>
      <c r="B605" s="41"/>
      <c r="C605" s="207" t="s">
        <v>973</v>
      </c>
      <c r="D605" s="207" t="s">
        <v>172</v>
      </c>
      <c r="E605" s="208" t="s">
        <v>974</v>
      </c>
      <c r="F605" s="209" t="s">
        <v>975</v>
      </c>
      <c r="G605" s="210" t="s">
        <v>268</v>
      </c>
      <c r="H605" s="211">
        <v>6</v>
      </c>
      <c r="I605" s="212"/>
      <c r="J605" s="213">
        <f>ROUND(I605*H605,2)</f>
        <v>0</v>
      </c>
      <c r="K605" s="209" t="s">
        <v>176</v>
      </c>
      <c r="L605" s="46"/>
      <c r="M605" s="214" t="s">
        <v>19</v>
      </c>
      <c r="N605" s="215" t="s">
        <v>40</v>
      </c>
      <c r="O605" s="86"/>
      <c r="P605" s="216">
        <f>O605*H605</f>
        <v>0</v>
      </c>
      <c r="Q605" s="216">
        <v>0.00048000000000000001</v>
      </c>
      <c r="R605" s="216">
        <f>Q605*H605</f>
        <v>0.0028800000000000002</v>
      </c>
      <c r="S605" s="216">
        <v>0</v>
      </c>
      <c r="T605" s="217">
        <f>S605*H605</f>
        <v>0</v>
      </c>
      <c r="U605" s="40"/>
      <c r="V605" s="40"/>
      <c r="W605" s="40"/>
      <c r="X605" s="40"/>
      <c r="Y605" s="40"/>
      <c r="Z605" s="40"/>
      <c r="AA605" s="40"/>
      <c r="AB605" s="40"/>
      <c r="AC605" s="40"/>
      <c r="AD605" s="40"/>
      <c r="AE605" s="40"/>
      <c r="AR605" s="218" t="s">
        <v>252</v>
      </c>
      <c r="AT605" s="218" t="s">
        <v>172</v>
      </c>
      <c r="AU605" s="218" t="s">
        <v>79</v>
      </c>
      <c r="AY605" s="19" t="s">
        <v>170</v>
      </c>
      <c r="BE605" s="219">
        <f>IF(N605="základní",J605,0)</f>
        <v>0</v>
      </c>
      <c r="BF605" s="219">
        <f>IF(N605="snížená",J605,0)</f>
        <v>0</v>
      </c>
      <c r="BG605" s="219">
        <f>IF(N605="zákl. přenesená",J605,0)</f>
        <v>0</v>
      </c>
      <c r="BH605" s="219">
        <f>IF(N605="sníž. přenesená",J605,0)</f>
        <v>0</v>
      </c>
      <c r="BI605" s="219">
        <f>IF(N605="nulová",J605,0)</f>
        <v>0</v>
      </c>
      <c r="BJ605" s="19" t="s">
        <v>77</v>
      </c>
      <c r="BK605" s="219">
        <f>ROUND(I605*H605,2)</f>
        <v>0</v>
      </c>
      <c r="BL605" s="19" t="s">
        <v>252</v>
      </c>
      <c r="BM605" s="218" t="s">
        <v>976</v>
      </c>
    </row>
    <row r="606" s="2" customFormat="1">
      <c r="A606" s="40"/>
      <c r="B606" s="41"/>
      <c r="C606" s="42"/>
      <c r="D606" s="220" t="s">
        <v>179</v>
      </c>
      <c r="E606" s="42"/>
      <c r="F606" s="221" t="s">
        <v>977</v>
      </c>
      <c r="G606" s="42"/>
      <c r="H606" s="42"/>
      <c r="I606" s="222"/>
      <c r="J606" s="42"/>
      <c r="K606" s="42"/>
      <c r="L606" s="46"/>
      <c r="M606" s="223"/>
      <c r="N606" s="224"/>
      <c r="O606" s="86"/>
      <c r="P606" s="86"/>
      <c r="Q606" s="86"/>
      <c r="R606" s="86"/>
      <c r="S606" s="86"/>
      <c r="T606" s="87"/>
      <c r="U606" s="40"/>
      <c r="V606" s="40"/>
      <c r="W606" s="40"/>
      <c r="X606" s="40"/>
      <c r="Y606" s="40"/>
      <c r="Z606" s="40"/>
      <c r="AA606" s="40"/>
      <c r="AB606" s="40"/>
      <c r="AC606" s="40"/>
      <c r="AD606" s="40"/>
      <c r="AE606" s="40"/>
      <c r="AT606" s="19" t="s">
        <v>179</v>
      </c>
      <c r="AU606" s="19" t="s">
        <v>79</v>
      </c>
    </row>
    <row r="607" s="2" customFormat="1">
      <c r="A607" s="40"/>
      <c r="B607" s="41"/>
      <c r="C607" s="42"/>
      <c r="D607" s="225" t="s">
        <v>181</v>
      </c>
      <c r="E607" s="42"/>
      <c r="F607" s="226" t="s">
        <v>978</v>
      </c>
      <c r="G607" s="42"/>
      <c r="H607" s="42"/>
      <c r="I607" s="222"/>
      <c r="J607" s="42"/>
      <c r="K607" s="42"/>
      <c r="L607" s="46"/>
      <c r="M607" s="223"/>
      <c r="N607" s="224"/>
      <c r="O607" s="86"/>
      <c r="P607" s="86"/>
      <c r="Q607" s="86"/>
      <c r="R607" s="86"/>
      <c r="S607" s="86"/>
      <c r="T607" s="87"/>
      <c r="U607" s="40"/>
      <c r="V607" s="40"/>
      <c r="W607" s="40"/>
      <c r="X607" s="40"/>
      <c r="Y607" s="40"/>
      <c r="Z607" s="40"/>
      <c r="AA607" s="40"/>
      <c r="AB607" s="40"/>
      <c r="AC607" s="40"/>
      <c r="AD607" s="40"/>
      <c r="AE607" s="40"/>
      <c r="AT607" s="19" t="s">
        <v>181</v>
      </c>
      <c r="AU607" s="19" t="s">
        <v>79</v>
      </c>
    </row>
    <row r="608" s="2" customFormat="1" ht="16.5" customHeight="1">
      <c r="A608" s="40"/>
      <c r="B608" s="41"/>
      <c r="C608" s="207" t="s">
        <v>979</v>
      </c>
      <c r="D608" s="207" t="s">
        <v>172</v>
      </c>
      <c r="E608" s="208" t="s">
        <v>980</v>
      </c>
      <c r="F608" s="209" t="s">
        <v>981</v>
      </c>
      <c r="G608" s="210" t="s">
        <v>203</v>
      </c>
      <c r="H608" s="211">
        <v>50</v>
      </c>
      <c r="I608" s="212"/>
      <c r="J608" s="213">
        <f>ROUND(I608*H608,2)</f>
        <v>0</v>
      </c>
      <c r="K608" s="209" t="s">
        <v>176</v>
      </c>
      <c r="L608" s="46"/>
      <c r="M608" s="214" t="s">
        <v>19</v>
      </c>
      <c r="N608" s="215" t="s">
        <v>40</v>
      </c>
      <c r="O608" s="86"/>
      <c r="P608" s="216">
        <f>O608*H608</f>
        <v>0</v>
      </c>
      <c r="Q608" s="216">
        <v>0</v>
      </c>
      <c r="R608" s="216">
        <f>Q608*H608</f>
        <v>0</v>
      </c>
      <c r="S608" s="216">
        <v>3.0000000000000001E-05</v>
      </c>
      <c r="T608" s="217">
        <f>S608*H608</f>
        <v>0.0015</v>
      </c>
      <c r="U608" s="40"/>
      <c r="V608" s="40"/>
      <c r="W608" s="40"/>
      <c r="X608" s="40"/>
      <c r="Y608" s="40"/>
      <c r="Z608" s="40"/>
      <c r="AA608" s="40"/>
      <c r="AB608" s="40"/>
      <c r="AC608" s="40"/>
      <c r="AD608" s="40"/>
      <c r="AE608" s="40"/>
      <c r="AR608" s="218" t="s">
        <v>252</v>
      </c>
      <c r="AT608" s="218" t="s">
        <v>172</v>
      </c>
      <c r="AU608" s="218" t="s">
        <v>79</v>
      </c>
      <c r="AY608" s="19" t="s">
        <v>170</v>
      </c>
      <c r="BE608" s="219">
        <f>IF(N608="základní",J608,0)</f>
        <v>0</v>
      </c>
      <c r="BF608" s="219">
        <f>IF(N608="snížená",J608,0)</f>
        <v>0</v>
      </c>
      <c r="BG608" s="219">
        <f>IF(N608="zákl. přenesená",J608,0)</f>
        <v>0</v>
      </c>
      <c r="BH608" s="219">
        <f>IF(N608="sníž. přenesená",J608,0)</f>
        <v>0</v>
      </c>
      <c r="BI608" s="219">
        <f>IF(N608="nulová",J608,0)</f>
        <v>0</v>
      </c>
      <c r="BJ608" s="19" t="s">
        <v>77</v>
      </c>
      <c r="BK608" s="219">
        <f>ROUND(I608*H608,2)</f>
        <v>0</v>
      </c>
      <c r="BL608" s="19" t="s">
        <v>252</v>
      </c>
      <c r="BM608" s="218" t="s">
        <v>982</v>
      </c>
    </row>
    <row r="609" s="2" customFormat="1">
      <c r="A609" s="40"/>
      <c r="B609" s="41"/>
      <c r="C609" s="42"/>
      <c r="D609" s="220" t="s">
        <v>179</v>
      </c>
      <c r="E609" s="42"/>
      <c r="F609" s="221" t="s">
        <v>983</v>
      </c>
      <c r="G609" s="42"/>
      <c r="H609" s="42"/>
      <c r="I609" s="222"/>
      <c r="J609" s="42"/>
      <c r="K609" s="42"/>
      <c r="L609" s="46"/>
      <c r="M609" s="223"/>
      <c r="N609" s="224"/>
      <c r="O609" s="86"/>
      <c r="P609" s="86"/>
      <c r="Q609" s="86"/>
      <c r="R609" s="86"/>
      <c r="S609" s="86"/>
      <c r="T609" s="87"/>
      <c r="U609" s="40"/>
      <c r="V609" s="40"/>
      <c r="W609" s="40"/>
      <c r="X609" s="40"/>
      <c r="Y609" s="40"/>
      <c r="Z609" s="40"/>
      <c r="AA609" s="40"/>
      <c r="AB609" s="40"/>
      <c r="AC609" s="40"/>
      <c r="AD609" s="40"/>
      <c r="AE609" s="40"/>
      <c r="AT609" s="19" t="s">
        <v>179</v>
      </c>
      <c r="AU609" s="19" t="s">
        <v>79</v>
      </c>
    </row>
    <row r="610" s="2" customFormat="1">
      <c r="A610" s="40"/>
      <c r="B610" s="41"/>
      <c r="C610" s="42"/>
      <c r="D610" s="225" t="s">
        <v>181</v>
      </c>
      <c r="E610" s="42"/>
      <c r="F610" s="226" t="s">
        <v>984</v>
      </c>
      <c r="G610" s="42"/>
      <c r="H610" s="42"/>
      <c r="I610" s="222"/>
      <c r="J610" s="42"/>
      <c r="K610" s="42"/>
      <c r="L610" s="46"/>
      <c r="M610" s="223"/>
      <c r="N610" s="224"/>
      <c r="O610" s="86"/>
      <c r="P610" s="86"/>
      <c r="Q610" s="86"/>
      <c r="R610" s="86"/>
      <c r="S610" s="86"/>
      <c r="T610" s="87"/>
      <c r="U610" s="40"/>
      <c r="V610" s="40"/>
      <c r="W610" s="40"/>
      <c r="X610" s="40"/>
      <c r="Y610" s="40"/>
      <c r="Z610" s="40"/>
      <c r="AA610" s="40"/>
      <c r="AB610" s="40"/>
      <c r="AC610" s="40"/>
      <c r="AD610" s="40"/>
      <c r="AE610" s="40"/>
      <c r="AT610" s="19" t="s">
        <v>181</v>
      </c>
      <c r="AU610" s="19" t="s">
        <v>79</v>
      </c>
    </row>
    <row r="611" s="2" customFormat="1" ht="16.5" customHeight="1">
      <c r="A611" s="40"/>
      <c r="B611" s="41"/>
      <c r="C611" s="248" t="s">
        <v>985</v>
      </c>
      <c r="D611" s="248" t="s">
        <v>265</v>
      </c>
      <c r="E611" s="249" t="s">
        <v>986</v>
      </c>
      <c r="F611" s="250" t="s">
        <v>987</v>
      </c>
      <c r="G611" s="251" t="s">
        <v>203</v>
      </c>
      <c r="H611" s="252">
        <v>52.5</v>
      </c>
      <c r="I611" s="253"/>
      <c r="J611" s="254">
        <f>ROUND(I611*H611,2)</f>
        <v>0</v>
      </c>
      <c r="K611" s="250" t="s">
        <v>176</v>
      </c>
      <c r="L611" s="255"/>
      <c r="M611" s="256" t="s">
        <v>19</v>
      </c>
      <c r="N611" s="257" t="s">
        <v>40</v>
      </c>
      <c r="O611" s="86"/>
      <c r="P611" s="216">
        <f>O611*H611</f>
        <v>0</v>
      </c>
      <c r="Q611" s="216">
        <v>1.0000000000000001E-05</v>
      </c>
      <c r="R611" s="216">
        <f>Q611*H611</f>
        <v>0.00052500000000000008</v>
      </c>
      <c r="S611" s="216">
        <v>0</v>
      </c>
      <c r="T611" s="217">
        <f>S611*H611</f>
        <v>0</v>
      </c>
      <c r="U611" s="40"/>
      <c r="V611" s="40"/>
      <c r="W611" s="40"/>
      <c r="X611" s="40"/>
      <c r="Y611" s="40"/>
      <c r="Z611" s="40"/>
      <c r="AA611" s="40"/>
      <c r="AB611" s="40"/>
      <c r="AC611" s="40"/>
      <c r="AD611" s="40"/>
      <c r="AE611" s="40"/>
      <c r="AR611" s="218" t="s">
        <v>314</v>
      </c>
      <c r="AT611" s="218" t="s">
        <v>265</v>
      </c>
      <c r="AU611" s="218" t="s">
        <v>79</v>
      </c>
      <c r="AY611" s="19" t="s">
        <v>170</v>
      </c>
      <c r="BE611" s="219">
        <f>IF(N611="základní",J611,0)</f>
        <v>0</v>
      </c>
      <c r="BF611" s="219">
        <f>IF(N611="snížená",J611,0)</f>
        <v>0</v>
      </c>
      <c r="BG611" s="219">
        <f>IF(N611="zákl. přenesená",J611,0)</f>
        <v>0</v>
      </c>
      <c r="BH611" s="219">
        <f>IF(N611="sníž. přenesená",J611,0)</f>
        <v>0</v>
      </c>
      <c r="BI611" s="219">
        <f>IF(N611="nulová",J611,0)</f>
        <v>0</v>
      </c>
      <c r="BJ611" s="19" t="s">
        <v>77</v>
      </c>
      <c r="BK611" s="219">
        <f>ROUND(I611*H611,2)</f>
        <v>0</v>
      </c>
      <c r="BL611" s="19" t="s">
        <v>252</v>
      </c>
      <c r="BM611" s="218" t="s">
        <v>988</v>
      </c>
    </row>
    <row r="612" s="2" customFormat="1">
      <c r="A612" s="40"/>
      <c r="B612" s="41"/>
      <c r="C612" s="42"/>
      <c r="D612" s="220" t="s">
        <v>179</v>
      </c>
      <c r="E612" s="42"/>
      <c r="F612" s="221" t="s">
        <v>987</v>
      </c>
      <c r="G612" s="42"/>
      <c r="H612" s="42"/>
      <c r="I612" s="222"/>
      <c r="J612" s="42"/>
      <c r="K612" s="42"/>
      <c r="L612" s="46"/>
      <c r="M612" s="223"/>
      <c r="N612" s="224"/>
      <c r="O612" s="86"/>
      <c r="P612" s="86"/>
      <c r="Q612" s="86"/>
      <c r="R612" s="86"/>
      <c r="S612" s="86"/>
      <c r="T612" s="87"/>
      <c r="U612" s="40"/>
      <c r="V612" s="40"/>
      <c r="W612" s="40"/>
      <c r="X612" s="40"/>
      <c r="Y612" s="40"/>
      <c r="Z612" s="40"/>
      <c r="AA612" s="40"/>
      <c r="AB612" s="40"/>
      <c r="AC612" s="40"/>
      <c r="AD612" s="40"/>
      <c r="AE612" s="40"/>
      <c r="AT612" s="19" t="s">
        <v>179</v>
      </c>
      <c r="AU612" s="19" t="s">
        <v>79</v>
      </c>
    </row>
    <row r="613" s="14" customFormat="1">
      <c r="A613" s="14"/>
      <c r="B613" s="237"/>
      <c r="C613" s="238"/>
      <c r="D613" s="220" t="s">
        <v>189</v>
      </c>
      <c r="E613" s="238"/>
      <c r="F613" s="240" t="s">
        <v>989</v>
      </c>
      <c r="G613" s="238"/>
      <c r="H613" s="241">
        <v>52.5</v>
      </c>
      <c r="I613" s="242"/>
      <c r="J613" s="238"/>
      <c r="K613" s="238"/>
      <c r="L613" s="243"/>
      <c r="M613" s="244"/>
      <c r="N613" s="245"/>
      <c r="O613" s="245"/>
      <c r="P613" s="245"/>
      <c r="Q613" s="245"/>
      <c r="R613" s="245"/>
      <c r="S613" s="245"/>
      <c r="T613" s="246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47" t="s">
        <v>189</v>
      </c>
      <c r="AU613" s="247" t="s">
        <v>79</v>
      </c>
      <c r="AV613" s="14" t="s">
        <v>79</v>
      </c>
      <c r="AW613" s="14" t="s">
        <v>4</v>
      </c>
      <c r="AX613" s="14" t="s">
        <v>77</v>
      </c>
      <c r="AY613" s="247" t="s">
        <v>170</v>
      </c>
    </row>
    <row r="614" s="2" customFormat="1" ht="24.15" customHeight="1">
      <c r="A614" s="40"/>
      <c r="B614" s="41"/>
      <c r="C614" s="207" t="s">
        <v>990</v>
      </c>
      <c r="D614" s="207" t="s">
        <v>172</v>
      </c>
      <c r="E614" s="208" t="s">
        <v>991</v>
      </c>
      <c r="F614" s="209" t="s">
        <v>992</v>
      </c>
      <c r="G614" s="210" t="s">
        <v>203</v>
      </c>
      <c r="H614" s="211">
        <v>671.43899999999996</v>
      </c>
      <c r="I614" s="212"/>
      <c r="J614" s="213">
        <f>ROUND(I614*H614,2)</f>
        <v>0</v>
      </c>
      <c r="K614" s="209" t="s">
        <v>176</v>
      </c>
      <c r="L614" s="46"/>
      <c r="M614" s="214" t="s">
        <v>19</v>
      </c>
      <c r="N614" s="215" t="s">
        <v>40</v>
      </c>
      <c r="O614" s="86"/>
      <c r="P614" s="216">
        <f>O614*H614</f>
        <v>0</v>
      </c>
      <c r="Q614" s="216">
        <v>0.00021000000000000001</v>
      </c>
      <c r="R614" s="216">
        <f>Q614*H614</f>
        <v>0.14100219</v>
      </c>
      <c r="S614" s="216">
        <v>0</v>
      </c>
      <c r="T614" s="217">
        <f>S614*H614</f>
        <v>0</v>
      </c>
      <c r="U614" s="40"/>
      <c r="V614" s="40"/>
      <c r="W614" s="40"/>
      <c r="X614" s="40"/>
      <c r="Y614" s="40"/>
      <c r="Z614" s="40"/>
      <c r="AA614" s="40"/>
      <c r="AB614" s="40"/>
      <c r="AC614" s="40"/>
      <c r="AD614" s="40"/>
      <c r="AE614" s="40"/>
      <c r="AR614" s="218" t="s">
        <v>252</v>
      </c>
      <c r="AT614" s="218" t="s">
        <v>172</v>
      </c>
      <c r="AU614" s="218" t="s">
        <v>79</v>
      </c>
      <c r="AY614" s="19" t="s">
        <v>170</v>
      </c>
      <c r="BE614" s="219">
        <f>IF(N614="základní",J614,0)</f>
        <v>0</v>
      </c>
      <c r="BF614" s="219">
        <f>IF(N614="snížená",J614,0)</f>
        <v>0</v>
      </c>
      <c r="BG614" s="219">
        <f>IF(N614="zákl. přenesená",J614,0)</f>
        <v>0</v>
      </c>
      <c r="BH614" s="219">
        <f>IF(N614="sníž. přenesená",J614,0)</f>
        <v>0</v>
      </c>
      <c r="BI614" s="219">
        <f>IF(N614="nulová",J614,0)</f>
        <v>0</v>
      </c>
      <c r="BJ614" s="19" t="s">
        <v>77</v>
      </c>
      <c r="BK614" s="219">
        <f>ROUND(I614*H614,2)</f>
        <v>0</v>
      </c>
      <c r="BL614" s="19" t="s">
        <v>252</v>
      </c>
      <c r="BM614" s="218" t="s">
        <v>993</v>
      </c>
    </row>
    <row r="615" s="2" customFormat="1">
      <c r="A615" s="40"/>
      <c r="B615" s="41"/>
      <c r="C615" s="42"/>
      <c r="D615" s="220" t="s">
        <v>179</v>
      </c>
      <c r="E615" s="42"/>
      <c r="F615" s="221" t="s">
        <v>994</v>
      </c>
      <c r="G615" s="42"/>
      <c r="H615" s="42"/>
      <c r="I615" s="222"/>
      <c r="J615" s="42"/>
      <c r="K615" s="42"/>
      <c r="L615" s="46"/>
      <c r="M615" s="223"/>
      <c r="N615" s="224"/>
      <c r="O615" s="86"/>
      <c r="P615" s="86"/>
      <c r="Q615" s="86"/>
      <c r="R615" s="86"/>
      <c r="S615" s="86"/>
      <c r="T615" s="87"/>
      <c r="U615" s="40"/>
      <c r="V615" s="40"/>
      <c r="W615" s="40"/>
      <c r="X615" s="40"/>
      <c r="Y615" s="40"/>
      <c r="Z615" s="40"/>
      <c r="AA615" s="40"/>
      <c r="AB615" s="40"/>
      <c r="AC615" s="40"/>
      <c r="AD615" s="40"/>
      <c r="AE615" s="40"/>
      <c r="AT615" s="19" t="s">
        <v>179</v>
      </c>
      <c r="AU615" s="19" t="s">
        <v>79</v>
      </c>
    </row>
    <row r="616" s="2" customFormat="1">
      <c r="A616" s="40"/>
      <c r="B616" s="41"/>
      <c r="C616" s="42"/>
      <c r="D616" s="225" t="s">
        <v>181</v>
      </c>
      <c r="E616" s="42"/>
      <c r="F616" s="226" t="s">
        <v>995</v>
      </c>
      <c r="G616" s="42"/>
      <c r="H616" s="42"/>
      <c r="I616" s="222"/>
      <c r="J616" s="42"/>
      <c r="K616" s="42"/>
      <c r="L616" s="46"/>
      <c r="M616" s="223"/>
      <c r="N616" s="224"/>
      <c r="O616" s="86"/>
      <c r="P616" s="86"/>
      <c r="Q616" s="86"/>
      <c r="R616" s="86"/>
      <c r="S616" s="86"/>
      <c r="T616" s="87"/>
      <c r="U616" s="40"/>
      <c r="V616" s="40"/>
      <c r="W616" s="40"/>
      <c r="X616" s="40"/>
      <c r="Y616" s="40"/>
      <c r="Z616" s="40"/>
      <c r="AA616" s="40"/>
      <c r="AB616" s="40"/>
      <c r="AC616" s="40"/>
      <c r="AD616" s="40"/>
      <c r="AE616" s="40"/>
      <c r="AT616" s="19" t="s">
        <v>181</v>
      </c>
      <c r="AU616" s="19" t="s">
        <v>79</v>
      </c>
    </row>
    <row r="617" s="14" customFormat="1">
      <c r="A617" s="14"/>
      <c r="B617" s="237"/>
      <c r="C617" s="238"/>
      <c r="D617" s="220" t="s">
        <v>189</v>
      </c>
      <c r="E617" s="239" t="s">
        <v>19</v>
      </c>
      <c r="F617" s="240" t="s">
        <v>947</v>
      </c>
      <c r="G617" s="238"/>
      <c r="H617" s="241">
        <v>56.68</v>
      </c>
      <c r="I617" s="242"/>
      <c r="J617" s="238"/>
      <c r="K617" s="238"/>
      <c r="L617" s="243"/>
      <c r="M617" s="244"/>
      <c r="N617" s="245"/>
      <c r="O617" s="245"/>
      <c r="P617" s="245"/>
      <c r="Q617" s="245"/>
      <c r="R617" s="245"/>
      <c r="S617" s="245"/>
      <c r="T617" s="246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47" t="s">
        <v>189</v>
      </c>
      <c r="AU617" s="247" t="s">
        <v>79</v>
      </c>
      <c r="AV617" s="14" t="s">
        <v>79</v>
      </c>
      <c r="AW617" s="14" t="s">
        <v>31</v>
      </c>
      <c r="AX617" s="14" t="s">
        <v>69</v>
      </c>
      <c r="AY617" s="247" t="s">
        <v>170</v>
      </c>
    </row>
    <row r="618" s="14" customFormat="1">
      <c r="A618" s="14"/>
      <c r="B618" s="237"/>
      <c r="C618" s="238"/>
      <c r="D618" s="220" t="s">
        <v>189</v>
      </c>
      <c r="E618" s="239" t="s">
        <v>19</v>
      </c>
      <c r="F618" s="240" t="s">
        <v>948</v>
      </c>
      <c r="G618" s="238"/>
      <c r="H618" s="241">
        <v>62.560000000000002</v>
      </c>
      <c r="I618" s="242"/>
      <c r="J618" s="238"/>
      <c r="K618" s="238"/>
      <c r="L618" s="243"/>
      <c r="M618" s="244"/>
      <c r="N618" s="245"/>
      <c r="O618" s="245"/>
      <c r="P618" s="245"/>
      <c r="Q618" s="245"/>
      <c r="R618" s="245"/>
      <c r="S618" s="245"/>
      <c r="T618" s="246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47" t="s">
        <v>189</v>
      </c>
      <c r="AU618" s="247" t="s">
        <v>79</v>
      </c>
      <c r="AV618" s="14" t="s">
        <v>79</v>
      </c>
      <c r="AW618" s="14" t="s">
        <v>31</v>
      </c>
      <c r="AX618" s="14" t="s">
        <v>69</v>
      </c>
      <c r="AY618" s="247" t="s">
        <v>170</v>
      </c>
    </row>
    <row r="619" s="14" customFormat="1">
      <c r="A619" s="14"/>
      <c r="B619" s="237"/>
      <c r="C619" s="238"/>
      <c r="D619" s="220" t="s">
        <v>189</v>
      </c>
      <c r="E619" s="239" t="s">
        <v>19</v>
      </c>
      <c r="F619" s="240" t="s">
        <v>949</v>
      </c>
      <c r="G619" s="238"/>
      <c r="H619" s="241">
        <v>82.680000000000007</v>
      </c>
      <c r="I619" s="242"/>
      <c r="J619" s="238"/>
      <c r="K619" s="238"/>
      <c r="L619" s="243"/>
      <c r="M619" s="244"/>
      <c r="N619" s="245"/>
      <c r="O619" s="245"/>
      <c r="P619" s="245"/>
      <c r="Q619" s="245"/>
      <c r="R619" s="245"/>
      <c r="S619" s="245"/>
      <c r="T619" s="246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T619" s="247" t="s">
        <v>189</v>
      </c>
      <c r="AU619" s="247" t="s">
        <v>79</v>
      </c>
      <c r="AV619" s="14" t="s">
        <v>79</v>
      </c>
      <c r="AW619" s="14" t="s">
        <v>31</v>
      </c>
      <c r="AX619" s="14" t="s">
        <v>69</v>
      </c>
      <c r="AY619" s="247" t="s">
        <v>170</v>
      </c>
    </row>
    <row r="620" s="14" customFormat="1">
      <c r="A620" s="14"/>
      <c r="B620" s="237"/>
      <c r="C620" s="238"/>
      <c r="D620" s="220" t="s">
        <v>189</v>
      </c>
      <c r="E620" s="239" t="s">
        <v>19</v>
      </c>
      <c r="F620" s="240" t="s">
        <v>950</v>
      </c>
      <c r="G620" s="238"/>
      <c r="H620" s="241">
        <v>40.420000000000002</v>
      </c>
      <c r="I620" s="242"/>
      <c r="J620" s="238"/>
      <c r="K620" s="238"/>
      <c r="L620" s="243"/>
      <c r="M620" s="244"/>
      <c r="N620" s="245"/>
      <c r="O620" s="245"/>
      <c r="P620" s="245"/>
      <c r="Q620" s="245"/>
      <c r="R620" s="245"/>
      <c r="S620" s="245"/>
      <c r="T620" s="246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47" t="s">
        <v>189</v>
      </c>
      <c r="AU620" s="247" t="s">
        <v>79</v>
      </c>
      <c r="AV620" s="14" t="s">
        <v>79</v>
      </c>
      <c r="AW620" s="14" t="s">
        <v>31</v>
      </c>
      <c r="AX620" s="14" t="s">
        <v>69</v>
      </c>
      <c r="AY620" s="247" t="s">
        <v>170</v>
      </c>
    </row>
    <row r="621" s="14" customFormat="1">
      <c r="A621" s="14"/>
      <c r="B621" s="237"/>
      <c r="C621" s="238"/>
      <c r="D621" s="220" t="s">
        <v>189</v>
      </c>
      <c r="E621" s="239" t="s">
        <v>19</v>
      </c>
      <c r="F621" s="240" t="s">
        <v>951</v>
      </c>
      <c r="G621" s="238"/>
      <c r="H621" s="241">
        <v>53.200000000000003</v>
      </c>
      <c r="I621" s="242"/>
      <c r="J621" s="238"/>
      <c r="K621" s="238"/>
      <c r="L621" s="243"/>
      <c r="M621" s="244"/>
      <c r="N621" s="245"/>
      <c r="O621" s="245"/>
      <c r="P621" s="245"/>
      <c r="Q621" s="245"/>
      <c r="R621" s="245"/>
      <c r="S621" s="245"/>
      <c r="T621" s="246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47" t="s">
        <v>189</v>
      </c>
      <c r="AU621" s="247" t="s">
        <v>79</v>
      </c>
      <c r="AV621" s="14" t="s">
        <v>79</v>
      </c>
      <c r="AW621" s="14" t="s">
        <v>31</v>
      </c>
      <c r="AX621" s="14" t="s">
        <v>69</v>
      </c>
      <c r="AY621" s="247" t="s">
        <v>170</v>
      </c>
    </row>
    <row r="622" s="14" customFormat="1">
      <c r="A622" s="14"/>
      <c r="B622" s="237"/>
      <c r="C622" s="238"/>
      <c r="D622" s="220" t="s">
        <v>189</v>
      </c>
      <c r="E622" s="239" t="s">
        <v>19</v>
      </c>
      <c r="F622" s="240" t="s">
        <v>952</v>
      </c>
      <c r="G622" s="238"/>
      <c r="H622" s="241">
        <v>24</v>
      </c>
      <c r="I622" s="242"/>
      <c r="J622" s="238"/>
      <c r="K622" s="238"/>
      <c r="L622" s="243"/>
      <c r="M622" s="244"/>
      <c r="N622" s="245"/>
      <c r="O622" s="245"/>
      <c r="P622" s="245"/>
      <c r="Q622" s="245"/>
      <c r="R622" s="245"/>
      <c r="S622" s="245"/>
      <c r="T622" s="246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47" t="s">
        <v>189</v>
      </c>
      <c r="AU622" s="247" t="s">
        <v>79</v>
      </c>
      <c r="AV622" s="14" t="s">
        <v>79</v>
      </c>
      <c r="AW622" s="14" t="s">
        <v>31</v>
      </c>
      <c r="AX622" s="14" t="s">
        <v>69</v>
      </c>
      <c r="AY622" s="247" t="s">
        <v>170</v>
      </c>
    </row>
    <row r="623" s="14" customFormat="1">
      <c r="A623" s="14"/>
      <c r="B623" s="237"/>
      <c r="C623" s="238"/>
      <c r="D623" s="220" t="s">
        <v>189</v>
      </c>
      <c r="E623" s="239" t="s">
        <v>19</v>
      </c>
      <c r="F623" s="240" t="s">
        <v>953</v>
      </c>
      <c r="G623" s="238"/>
      <c r="H623" s="241">
        <v>39.380000000000003</v>
      </c>
      <c r="I623" s="242"/>
      <c r="J623" s="238"/>
      <c r="K623" s="238"/>
      <c r="L623" s="243"/>
      <c r="M623" s="244"/>
      <c r="N623" s="245"/>
      <c r="O623" s="245"/>
      <c r="P623" s="245"/>
      <c r="Q623" s="245"/>
      <c r="R623" s="245"/>
      <c r="S623" s="245"/>
      <c r="T623" s="246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47" t="s">
        <v>189</v>
      </c>
      <c r="AU623" s="247" t="s">
        <v>79</v>
      </c>
      <c r="AV623" s="14" t="s">
        <v>79</v>
      </c>
      <c r="AW623" s="14" t="s">
        <v>31</v>
      </c>
      <c r="AX623" s="14" t="s">
        <v>69</v>
      </c>
      <c r="AY623" s="247" t="s">
        <v>170</v>
      </c>
    </row>
    <row r="624" s="14" customFormat="1">
      <c r="A624" s="14"/>
      <c r="B624" s="237"/>
      <c r="C624" s="238"/>
      <c r="D624" s="220" t="s">
        <v>189</v>
      </c>
      <c r="E624" s="239" t="s">
        <v>19</v>
      </c>
      <c r="F624" s="240" t="s">
        <v>954</v>
      </c>
      <c r="G624" s="238"/>
      <c r="H624" s="241">
        <v>47.380000000000003</v>
      </c>
      <c r="I624" s="242"/>
      <c r="J624" s="238"/>
      <c r="K624" s="238"/>
      <c r="L624" s="243"/>
      <c r="M624" s="244"/>
      <c r="N624" s="245"/>
      <c r="O624" s="245"/>
      <c r="P624" s="245"/>
      <c r="Q624" s="245"/>
      <c r="R624" s="245"/>
      <c r="S624" s="245"/>
      <c r="T624" s="246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47" t="s">
        <v>189</v>
      </c>
      <c r="AU624" s="247" t="s">
        <v>79</v>
      </c>
      <c r="AV624" s="14" t="s">
        <v>79</v>
      </c>
      <c r="AW624" s="14" t="s">
        <v>31</v>
      </c>
      <c r="AX624" s="14" t="s">
        <v>69</v>
      </c>
      <c r="AY624" s="247" t="s">
        <v>170</v>
      </c>
    </row>
    <row r="625" s="14" customFormat="1">
      <c r="A625" s="14"/>
      <c r="B625" s="237"/>
      <c r="C625" s="238"/>
      <c r="D625" s="220" t="s">
        <v>189</v>
      </c>
      <c r="E625" s="239" t="s">
        <v>19</v>
      </c>
      <c r="F625" s="240" t="s">
        <v>955</v>
      </c>
      <c r="G625" s="238"/>
      <c r="H625" s="241">
        <v>97.299999999999997</v>
      </c>
      <c r="I625" s="242"/>
      <c r="J625" s="238"/>
      <c r="K625" s="238"/>
      <c r="L625" s="243"/>
      <c r="M625" s="244"/>
      <c r="N625" s="245"/>
      <c r="O625" s="245"/>
      <c r="P625" s="245"/>
      <c r="Q625" s="245"/>
      <c r="R625" s="245"/>
      <c r="S625" s="245"/>
      <c r="T625" s="246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47" t="s">
        <v>189</v>
      </c>
      <c r="AU625" s="247" t="s">
        <v>79</v>
      </c>
      <c r="AV625" s="14" t="s">
        <v>79</v>
      </c>
      <c r="AW625" s="14" t="s">
        <v>31</v>
      </c>
      <c r="AX625" s="14" t="s">
        <v>69</v>
      </c>
      <c r="AY625" s="247" t="s">
        <v>170</v>
      </c>
    </row>
    <row r="626" s="14" customFormat="1">
      <c r="A626" s="14"/>
      <c r="B626" s="237"/>
      <c r="C626" s="238"/>
      <c r="D626" s="220" t="s">
        <v>189</v>
      </c>
      <c r="E626" s="239" t="s">
        <v>19</v>
      </c>
      <c r="F626" s="240" t="s">
        <v>996</v>
      </c>
      <c r="G626" s="238"/>
      <c r="H626" s="241">
        <v>115.45</v>
      </c>
      <c r="I626" s="242"/>
      <c r="J626" s="238"/>
      <c r="K626" s="238"/>
      <c r="L626" s="243"/>
      <c r="M626" s="244"/>
      <c r="N626" s="245"/>
      <c r="O626" s="245"/>
      <c r="P626" s="245"/>
      <c r="Q626" s="245"/>
      <c r="R626" s="245"/>
      <c r="S626" s="245"/>
      <c r="T626" s="246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T626" s="247" t="s">
        <v>189</v>
      </c>
      <c r="AU626" s="247" t="s">
        <v>79</v>
      </c>
      <c r="AV626" s="14" t="s">
        <v>79</v>
      </c>
      <c r="AW626" s="14" t="s">
        <v>31</v>
      </c>
      <c r="AX626" s="14" t="s">
        <v>69</v>
      </c>
      <c r="AY626" s="247" t="s">
        <v>170</v>
      </c>
    </row>
    <row r="627" s="14" customFormat="1">
      <c r="A627" s="14"/>
      <c r="B627" s="237"/>
      <c r="C627" s="238"/>
      <c r="D627" s="220" t="s">
        <v>189</v>
      </c>
      <c r="E627" s="239" t="s">
        <v>19</v>
      </c>
      <c r="F627" s="240" t="s">
        <v>997</v>
      </c>
      <c r="G627" s="238"/>
      <c r="H627" s="241">
        <v>80.724999999999994</v>
      </c>
      <c r="I627" s="242"/>
      <c r="J627" s="238"/>
      <c r="K627" s="238"/>
      <c r="L627" s="243"/>
      <c r="M627" s="244"/>
      <c r="N627" s="245"/>
      <c r="O627" s="245"/>
      <c r="P627" s="245"/>
      <c r="Q627" s="245"/>
      <c r="R627" s="245"/>
      <c r="S627" s="245"/>
      <c r="T627" s="246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47" t="s">
        <v>189</v>
      </c>
      <c r="AU627" s="247" t="s">
        <v>79</v>
      </c>
      <c r="AV627" s="14" t="s">
        <v>79</v>
      </c>
      <c r="AW627" s="14" t="s">
        <v>31</v>
      </c>
      <c r="AX627" s="14" t="s">
        <v>69</v>
      </c>
      <c r="AY627" s="247" t="s">
        <v>170</v>
      </c>
    </row>
    <row r="628" s="14" customFormat="1">
      <c r="A628" s="14"/>
      <c r="B628" s="237"/>
      <c r="C628" s="238"/>
      <c r="D628" s="220" t="s">
        <v>189</v>
      </c>
      <c r="E628" s="239" t="s">
        <v>19</v>
      </c>
      <c r="F628" s="240" t="s">
        <v>958</v>
      </c>
      <c r="G628" s="238"/>
      <c r="H628" s="241">
        <v>-28.335999999999999</v>
      </c>
      <c r="I628" s="242"/>
      <c r="J628" s="238"/>
      <c r="K628" s="238"/>
      <c r="L628" s="243"/>
      <c r="M628" s="244"/>
      <c r="N628" s="245"/>
      <c r="O628" s="245"/>
      <c r="P628" s="245"/>
      <c r="Q628" s="245"/>
      <c r="R628" s="245"/>
      <c r="S628" s="245"/>
      <c r="T628" s="246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47" t="s">
        <v>189</v>
      </c>
      <c r="AU628" s="247" t="s">
        <v>79</v>
      </c>
      <c r="AV628" s="14" t="s">
        <v>79</v>
      </c>
      <c r="AW628" s="14" t="s">
        <v>31</v>
      </c>
      <c r="AX628" s="14" t="s">
        <v>69</v>
      </c>
      <c r="AY628" s="247" t="s">
        <v>170</v>
      </c>
    </row>
    <row r="629" s="15" customFormat="1">
      <c r="A629" s="15"/>
      <c r="B629" s="259"/>
      <c r="C629" s="260"/>
      <c r="D629" s="220" t="s">
        <v>189</v>
      </c>
      <c r="E629" s="261" t="s">
        <v>19</v>
      </c>
      <c r="F629" s="262" t="s">
        <v>824</v>
      </c>
      <c r="G629" s="260"/>
      <c r="H629" s="263">
        <v>671.43899999999996</v>
      </c>
      <c r="I629" s="264"/>
      <c r="J629" s="260"/>
      <c r="K629" s="260"/>
      <c r="L629" s="265"/>
      <c r="M629" s="266"/>
      <c r="N629" s="267"/>
      <c r="O629" s="267"/>
      <c r="P629" s="267"/>
      <c r="Q629" s="267"/>
      <c r="R629" s="267"/>
      <c r="S629" s="267"/>
      <c r="T629" s="268"/>
      <c r="U629" s="15"/>
      <c r="V629" s="15"/>
      <c r="W629" s="15"/>
      <c r="X629" s="15"/>
      <c r="Y629" s="15"/>
      <c r="Z629" s="15"/>
      <c r="AA629" s="15"/>
      <c r="AB629" s="15"/>
      <c r="AC629" s="15"/>
      <c r="AD629" s="15"/>
      <c r="AE629" s="15"/>
      <c r="AT629" s="269" t="s">
        <v>189</v>
      </c>
      <c r="AU629" s="269" t="s">
        <v>79</v>
      </c>
      <c r="AV629" s="15" t="s">
        <v>177</v>
      </c>
      <c r="AW629" s="15" t="s">
        <v>31</v>
      </c>
      <c r="AX629" s="15" t="s">
        <v>77</v>
      </c>
      <c r="AY629" s="269" t="s">
        <v>170</v>
      </c>
    </row>
    <row r="630" s="2" customFormat="1" ht="24.15" customHeight="1">
      <c r="A630" s="40"/>
      <c r="B630" s="41"/>
      <c r="C630" s="207" t="s">
        <v>998</v>
      </c>
      <c r="D630" s="207" t="s">
        <v>172</v>
      </c>
      <c r="E630" s="208" t="s">
        <v>999</v>
      </c>
      <c r="F630" s="209" t="s">
        <v>1000</v>
      </c>
      <c r="G630" s="210" t="s">
        <v>203</v>
      </c>
      <c r="H630" s="211">
        <v>671.43899999999996</v>
      </c>
      <c r="I630" s="212"/>
      <c r="J630" s="213">
        <f>ROUND(I630*H630,2)</f>
        <v>0</v>
      </c>
      <c r="K630" s="209" t="s">
        <v>176</v>
      </c>
      <c r="L630" s="46"/>
      <c r="M630" s="214" t="s">
        <v>19</v>
      </c>
      <c r="N630" s="215" t="s">
        <v>40</v>
      </c>
      <c r="O630" s="86"/>
      <c r="P630" s="216">
        <f>O630*H630</f>
        <v>0</v>
      </c>
      <c r="Q630" s="216">
        <v>0.00029</v>
      </c>
      <c r="R630" s="216">
        <f>Q630*H630</f>
        <v>0.19471731000000001</v>
      </c>
      <c r="S630" s="216">
        <v>0</v>
      </c>
      <c r="T630" s="217">
        <f>S630*H630</f>
        <v>0</v>
      </c>
      <c r="U630" s="40"/>
      <c r="V630" s="40"/>
      <c r="W630" s="40"/>
      <c r="X630" s="40"/>
      <c r="Y630" s="40"/>
      <c r="Z630" s="40"/>
      <c r="AA630" s="40"/>
      <c r="AB630" s="40"/>
      <c r="AC630" s="40"/>
      <c r="AD630" s="40"/>
      <c r="AE630" s="40"/>
      <c r="AR630" s="218" t="s">
        <v>252</v>
      </c>
      <c r="AT630" s="218" t="s">
        <v>172</v>
      </c>
      <c r="AU630" s="218" t="s">
        <v>79</v>
      </c>
      <c r="AY630" s="19" t="s">
        <v>170</v>
      </c>
      <c r="BE630" s="219">
        <f>IF(N630="základní",J630,0)</f>
        <v>0</v>
      </c>
      <c r="BF630" s="219">
        <f>IF(N630="snížená",J630,0)</f>
        <v>0</v>
      </c>
      <c r="BG630" s="219">
        <f>IF(N630="zákl. přenesená",J630,0)</f>
        <v>0</v>
      </c>
      <c r="BH630" s="219">
        <f>IF(N630="sníž. přenesená",J630,0)</f>
        <v>0</v>
      </c>
      <c r="BI630" s="219">
        <f>IF(N630="nulová",J630,0)</f>
        <v>0</v>
      </c>
      <c r="BJ630" s="19" t="s">
        <v>77</v>
      </c>
      <c r="BK630" s="219">
        <f>ROUND(I630*H630,2)</f>
        <v>0</v>
      </c>
      <c r="BL630" s="19" t="s">
        <v>252</v>
      </c>
      <c r="BM630" s="218" t="s">
        <v>1001</v>
      </c>
    </row>
    <row r="631" s="2" customFormat="1">
      <c r="A631" s="40"/>
      <c r="B631" s="41"/>
      <c r="C631" s="42"/>
      <c r="D631" s="220" t="s">
        <v>179</v>
      </c>
      <c r="E631" s="42"/>
      <c r="F631" s="221" t="s">
        <v>1002</v>
      </c>
      <c r="G631" s="42"/>
      <c r="H631" s="42"/>
      <c r="I631" s="222"/>
      <c r="J631" s="42"/>
      <c r="K631" s="42"/>
      <c r="L631" s="46"/>
      <c r="M631" s="223"/>
      <c r="N631" s="224"/>
      <c r="O631" s="86"/>
      <c r="P631" s="86"/>
      <c r="Q631" s="86"/>
      <c r="R631" s="86"/>
      <c r="S631" s="86"/>
      <c r="T631" s="87"/>
      <c r="U631" s="40"/>
      <c r="V631" s="40"/>
      <c r="W631" s="40"/>
      <c r="X631" s="40"/>
      <c r="Y631" s="40"/>
      <c r="Z631" s="40"/>
      <c r="AA631" s="40"/>
      <c r="AB631" s="40"/>
      <c r="AC631" s="40"/>
      <c r="AD631" s="40"/>
      <c r="AE631" s="40"/>
      <c r="AT631" s="19" t="s">
        <v>179</v>
      </c>
      <c r="AU631" s="19" t="s">
        <v>79</v>
      </c>
    </row>
    <row r="632" s="2" customFormat="1">
      <c r="A632" s="40"/>
      <c r="B632" s="41"/>
      <c r="C632" s="42"/>
      <c r="D632" s="225" t="s">
        <v>181</v>
      </c>
      <c r="E632" s="42"/>
      <c r="F632" s="226" t="s">
        <v>1003</v>
      </c>
      <c r="G632" s="42"/>
      <c r="H632" s="42"/>
      <c r="I632" s="222"/>
      <c r="J632" s="42"/>
      <c r="K632" s="42"/>
      <c r="L632" s="46"/>
      <c r="M632" s="223"/>
      <c r="N632" s="224"/>
      <c r="O632" s="86"/>
      <c r="P632" s="86"/>
      <c r="Q632" s="86"/>
      <c r="R632" s="86"/>
      <c r="S632" s="86"/>
      <c r="T632" s="87"/>
      <c r="U632" s="40"/>
      <c r="V632" s="40"/>
      <c r="W632" s="40"/>
      <c r="X632" s="40"/>
      <c r="Y632" s="40"/>
      <c r="Z632" s="40"/>
      <c r="AA632" s="40"/>
      <c r="AB632" s="40"/>
      <c r="AC632" s="40"/>
      <c r="AD632" s="40"/>
      <c r="AE632" s="40"/>
      <c r="AT632" s="19" t="s">
        <v>181</v>
      </c>
      <c r="AU632" s="19" t="s">
        <v>79</v>
      </c>
    </row>
    <row r="633" s="14" customFormat="1">
      <c r="A633" s="14"/>
      <c r="B633" s="237"/>
      <c r="C633" s="238"/>
      <c r="D633" s="220" t="s">
        <v>189</v>
      </c>
      <c r="E633" s="239" t="s">
        <v>19</v>
      </c>
      <c r="F633" s="240" t="s">
        <v>947</v>
      </c>
      <c r="G633" s="238"/>
      <c r="H633" s="241">
        <v>56.68</v>
      </c>
      <c r="I633" s="242"/>
      <c r="J633" s="238"/>
      <c r="K633" s="238"/>
      <c r="L633" s="243"/>
      <c r="M633" s="244"/>
      <c r="N633" s="245"/>
      <c r="O633" s="245"/>
      <c r="P633" s="245"/>
      <c r="Q633" s="245"/>
      <c r="R633" s="245"/>
      <c r="S633" s="245"/>
      <c r="T633" s="246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47" t="s">
        <v>189</v>
      </c>
      <c r="AU633" s="247" t="s">
        <v>79</v>
      </c>
      <c r="AV633" s="14" t="s">
        <v>79</v>
      </c>
      <c r="AW633" s="14" t="s">
        <v>31</v>
      </c>
      <c r="AX633" s="14" t="s">
        <v>69</v>
      </c>
      <c r="AY633" s="247" t="s">
        <v>170</v>
      </c>
    </row>
    <row r="634" s="14" customFormat="1">
      <c r="A634" s="14"/>
      <c r="B634" s="237"/>
      <c r="C634" s="238"/>
      <c r="D634" s="220" t="s">
        <v>189</v>
      </c>
      <c r="E634" s="239" t="s">
        <v>19</v>
      </c>
      <c r="F634" s="240" t="s">
        <v>948</v>
      </c>
      <c r="G634" s="238"/>
      <c r="H634" s="241">
        <v>62.560000000000002</v>
      </c>
      <c r="I634" s="242"/>
      <c r="J634" s="238"/>
      <c r="K634" s="238"/>
      <c r="L634" s="243"/>
      <c r="M634" s="244"/>
      <c r="N634" s="245"/>
      <c r="O634" s="245"/>
      <c r="P634" s="245"/>
      <c r="Q634" s="245"/>
      <c r="R634" s="245"/>
      <c r="S634" s="245"/>
      <c r="T634" s="246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47" t="s">
        <v>189</v>
      </c>
      <c r="AU634" s="247" t="s">
        <v>79</v>
      </c>
      <c r="AV634" s="14" t="s">
        <v>79</v>
      </c>
      <c r="AW634" s="14" t="s">
        <v>31</v>
      </c>
      <c r="AX634" s="14" t="s">
        <v>69</v>
      </c>
      <c r="AY634" s="247" t="s">
        <v>170</v>
      </c>
    </row>
    <row r="635" s="14" customFormat="1">
      <c r="A635" s="14"/>
      <c r="B635" s="237"/>
      <c r="C635" s="238"/>
      <c r="D635" s="220" t="s">
        <v>189</v>
      </c>
      <c r="E635" s="239" t="s">
        <v>19</v>
      </c>
      <c r="F635" s="240" t="s">
        <v>949</v>
      </c>
      <c r="G635" s="238"/>
      <c r="H635" s="241">
        <v>82.680000000000007</v>
      </c>
      <c r="I635" s="242"/>
      <c r="J635" s="238"/>
      <c r="K635" s="238"/>
      <c r="L635" s="243"/>
      <c r="M635" s="244"/>
      <c r="N635" s="245"/>
      <c r="O635" s="245"/>
      <c r="P635" s="245"/>
      <c r="Q635" s="245"/>
      <c r="R635" s="245"/>
      <c r="S635" s="245"/>
      <c r="T635" s="246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47" t="s">
        <v>189</v>
      </c>
      <c r="AU635" s="247" t="s">
        <v>79</v>
      </c>
      <c r="AV635" s="14" t="s">
        <v>79</v>
      </c>
      <c r="AW635" s="14" t="s">
        <v>31</v>
      </c>
      <c r="AX635" s="14" t="s">
        <v>69</v>
      </c>
      <c r="AY635" s="247" t="s">
        <v>170</v>
      </c>
    </row>
    <row r="636" s="14" customFormat="1">
      <c r="A636" s="14"/>
      <c r="B636" s="237"/>
      <c r="C636" s="238"/>
      <c r="D636" s="220" t="s">
        <v>189</v>
      </c>
      <c r="E636" s="239" t="s">
        <v>19</v>
      </c>
      <c r="F636" s="240" t="s">
        <v>950</v>
      </c>
      <c r="G636" s="238"/>
      <c r="H636" s="241">
        <v>40.420000000000002</v>
      </c>
      <c r="I636" s="242"/>
      <c r="J636" s="238"/>
      <c r="K636" s="238"/>
      <c r="L636" s="243"/>
      <c r="M636" s="244"/>
      <c r="N636" s="245"/>
      <c r="O636" s="245"/>
      <c r="P636" s="245"/>
      <c r="Q636" s="245"/>
      <c r="R636" s="245"/>
      <c r="S636" s="245"/>
      <c r="T636" s="246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247" t="s">
        <v>189</v>
      </c>
      <c r="AU636" s="247" t="s">
        <v>79</v>
      </c>
      <c r="AV636" s="14" t="s">
        <v>79</v>
      </c>
      <c r="AW636" s="14" t="s">
        <v>31</v>
      </c>
      <c r="AX636" s="14" t="s">
        <v>69</v>
      </c>
      <c r="AY636" s="247" t="s">
        <v>170</v>
      </c>
    </row>
    <row r="637" s="14" customFormat="1">
      <c r="A637" s="14"/>
      <c r="B637" s="237"/>
      <c r="C637" s="238"/>
      <c r="D637" s="220" t="s">
        <v>189</v>
      </c>
      <c r="E637" s="239" t="s">
        <v>19</v>
      </c>
      <c r="F637" s="240" t="s">
        <v>951</v>
      </c>
      <c r="G637" s="238"/>
      <c r="H637" s="241">
        <v>53.200000000000003</v>
      </c>
      <c r="I637" s="242"/>
      <c r="J637" s="238"/>
      <c r="K637" s="238"/>
      <c r="L637" s="243"/>
      <c r="M637" s="244"/>
      <c r="N637" s="245"/>
      <c r="O637" s="245"/>
      <c r="P637" s="245"/>
      <c r="Q637" s="245"/>
      <c r="R637" s="245"/>
      <c r="S637" s="245"/>
      <c r="T637" s="246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47" t="s">
        <v>189</v>
      </c>
      <c r="AU637" s="247" t="s">
        <v>79</v>
      </c>
      <c r="AV637" s="14" t="s">
        <v>79</v>
      </c>
      <c r="AW637" s="14" t="s">
        <v>31</v>
      </c>
      <c r="AX637" s="14" t="s">
        <v>69</v>
      </c>
      <c r="AY637" s="247" t="s">
        <v>170</v>
      </c>
    </row>
    <row r="638" s="14" customFormat="1">
      <c r="A638" s="14"/>
      <c r="B638" s="237"/>
      <c r="C638" s="238"/>
      <c r="D638" s="220" t="s">
        <v>189</v>
      </c>
      <c r="E638" s="239" t="s">
        <v>19</v>
      </c>
      <c r="F638" s="240" t="s">
        <v>952</v>
      </c>
      <c r="G638" s="238"/>
      <c r="H638" s="241">
        <v>24</v>
      </c>
      <c r="I638" s="242"/>
      <c r="J638" s="238"/>
      <c r="K638" s="238"/>
      <c r="L638" s="243"/>
      <c r="M638" s="244"/>
      <c r="N638" s="245"/>
      <c r="O638" s="245"/>
      <c r="P638" s="245"/>
      <c r="Q638" s="245"/>
      <c r="R638" s="245"/>
      <c r="S638" s="245"/>
      <c r="T638" s="246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47" t="s">
        <v>189</v>
      </c>
      <c r="AU638" s="247" t="s">
        <v>79</v>
      </c>
      <c r="AV638" s="14" t="s">
        <v>79</v>
      </c>
      <c r="AW638" s="14" t="s">
        <v>31</v>
      </c>
      <c r="AX638" s="14" t="s">
        <v>69</v>
      </c>
      <c r="AY638" s="247" t="s">
        <v>170</v>
      </c>
    </row>
    <row r="639" s="14" customFormat="1">
      <c r="A639" s="14"/>
      <c r="B639" s="237"/>
      <c r="C639" s="238"/>
      <c r="D639" s="220" t="s">
        <v>189</v>
      </c>
      <c r="E639" s="239" t="s">
        <v>19</v>
      </c>
      <c r="F639" s="240" t="s">
        <v>953</v>
      </c>
      <c r="G639" s="238"/>
      <c r="H639" s="241">
        <v>39.380000000000003</v>
      </c>
      <c r="I639" s="242"/>
      <c r="J639" s="238"/>
      <c r="K639" s="238"/>
      <c r="L639" s="243"/>
      <c r="M639" s="244"/>
      <c r="N639" s="245"/>
      <c r="O639" s="245"/>
      <c r="P639" s="245"/>
      <c r="Q639" s="245"/>
      <c r="R639" s="245"/>
      <c r="S639" s="245"/>
      <c r="T639" s="246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247" t="s">
        <v>189</v>
      </c>
      <c r="AU639" s="247" t="s">
        <v>79</v>
      </c>
      <c r="AV639" s="14" t="s">
        <v>79</v>
      </c>
      <c r="AW639" s="14" t="s">
        <v>31</v>
      </c>
      <c r="AX639" s="14" t="s">
        <v>69</v>
      </c>
      <c r="AY639" s="247" t="s">
        <v>170</v>
      </c>
    </row>
    <row r="640" s="14" customFormat="1">
      <c r="A640" s="14"/>
      <c r="B640" s="237"/>
      <c r="C640" s="238"/>
      <c r="D640" s="220" t="s">
        <v>189</v>
      </c>
      <c r="E640" s="239" t="s">
        <v>19</v>
      </c>
      <c r="F640" s="240" t="s">
        <v>954</v>
      </c>
      <c r="G640" s="238"/>
      <c r="H640" s="241">
        <v>47.380000000000003</v>
      </c>
      <c r="I640" s="242"/>
      <c r="J640" s="238"/>
      <c r="K640" s="238"/>
      <c r="L640" s="243"/>
      <c r="M640" s="244"/>
      <c r="N640" s="245"/>
      <c r="O640" s="245"/>
      <c r="P640" s="245"/>
      <c r="Q640" s="245"/>
      <c r="R640" s="245"/>
      <c r="S640" s="245"/>
      <c r="T640" s="246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47" t="s">
        <v>189</v>
      </c>
      <c r="AU640" s="247" t="s">
        <v>79</v>
      </c>
      <c r="AV640" s="14" t="s">
        <v>79</v>
      </c>
      <c r="AW640" s="14" t="s">
        <v>31</v>
      </c>
      <c r="AX640" s="14" t="s">
        <v>69</v>
      </c>
      <c r="AY640" s="247" t="s">
        <v>170</v>
      </c>
    </row>
    <row r="641" s="14" customFormat="1">
      <c r="A641" s="14"/>
      <c r="B641" s="237"/>
      <c r="C641" s="238"/>
      <c r="D641" s="220" t="s">
        <v>189</v>
      </c>
      <c r="E641" s="239" t="s">
        <v>19</v>
      </c>
      <c r="F641" s="240" t="s">
        <v>955</v>
      </c>
      <c r="G641" s="238"/>
      <c r="H641" s="241">
        <v>97.299999999999997</v>
      </c>
      <c r="I641" s="242"/>
      <c r="J641" s="238"/>
      <c r="K641" s="238"/>
      <c r="L641" s="243"/>
      <c r="M641" s="244"/>
      <c r="N641" s="245"/>
      <c r="O641" s="245"/>
      <c r="P641" s="245"/>
      <c r="Q641" s="245"/>
      <c r="R641" s="245"/>
      <c r="S641" s="245"/>
      <c r="T641" s="246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47" t="s">
        <v>189</v>
      </c>
      <c r="AU641" s="247" t="s">
        <v>79</v>
      </c>
      <c r="AV641" s="14" t="s">
        <v>79</v>
      </c>
      <c r="AW641" s="14" t="s">
        <v>31</v>
      </c>
      <c r="AX641" s="14" t="s">
        <v>69</v>
      </c>
      <c r="AY641" s="247" t="s">
        <v>170</v>
      </c>
    </row>
    <row r="642" s="14" customFormat="1">
      <c r="A642" s="14"/>
      <c r="B642" s="237"/>
      <c r="C642" s="238"/>
      <c r="D642" s="220" t="s">
        <v>189</v>
      </c>
      <c r="E642" s="239" t="s">
        <v>19</v>
      </c>
      <c r="F642" s="240" t="s">
        <v>996</v>
      </c>
      <c r="G642" s="238"/>
      <c r="H642" s="241">
        <v>115.45</v>
      </c>
      <c r="I642" s="242"/>
      <c r="J642" s="238"/>
      <c r="K642" s="238"/>
      <c r="L642" s="243"/>
      <c r="M642" s="244"/>
      <c r="N642" s="245"/>
      <c r="O642" s="245"/>
      <c r="P642" s="245"/>
      <c r="Q642" s="245"/>
      <c r="R642" s="245"/>
      <c r="S642" s="245"/>
      <c r="T642" s="246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47" t="s">
        <v>189</v>
      </c>
      <c r="AU642" s="247" t="s">
        <v>79</v>
      </c>
      <c r="AV642" s="14" t="s">
        <v>79</v>
      </c>
      <c r="AW642" s="14" t="s">
        <v>31</v>
      </c>
      <c r="AX642" s="14" t="s">
        <v>69</v>
      </c>
      <c r="AY642" s="247" t="s">
        <v>170</v>
      </c>
    </row>
    <row r="643" s="14" customFormat="1">
      <c r="A643" s="14"/>
      <c r="B643" s="237"/>
      <c r="C643" s="238"/>
      <c r="D643" s="220" t="s">
        <v>189</v>
      </c>
      <c r="E643" s="239" t="s">
        <v>19</v>
      </c>
      <c r="F643" s="240" t="s">
        <v>997</v>
      </c>
      <c r="G643" s="238"/>
      <c r="H643" s="241">
        <v>80.724999999999994</v>
      </c>
      <c r="I643" s="242"/>
      <c r="J643" s="238"/>
      <c r="K643" s="238"/>
      <c r="L643" s="243"/>
      <c r="M643" s="244"/>
      <c r="N643" s="245"/>
      <c r="O643" s="245"/>
      <c r="P643" s="245"/>
      <c r="Q643" s="245"/>
      <c r="R643" s="245"/>
      <c r="S643" s="245"/>
      <c r="T643" s="246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47" t="s">
        <v>189</v>
      </c>
      <c r="AU643" s="247" t="s">
        <v>79</v>
      </c>
      <c r="AV643" s="14" t="s">
        <v>79</v>
      </c>
      <c r="AW643" s="14" t="s">
        <v>31</v>
      </c>
      <c r="AX643" s="14" t="s">
        <v>69</v>
      </c>
      <c r="AY643" s="247" t="s">
        <v>170</v>
      </c>
    </row>
    <row r="644" s="14" customFormat="1">
      <c r="A644" s="14"/>
      <c r="B644" s="237"/>
      <c r="C644" s="238"/>
      <c r="D644" s="220" t="s">
        <v>189</v>
      </c>
      <c r="E644" s="239" t="s">
        <v>19</v>
      </c>
      <c r="F644" s="240" t="s">
        <v>958</v>
      </c>
      <c r="G644" s="238"/>
      <c r="H644" s="241">
        <v>-28.335999999999999</v>
      </c>
      <c r="I644" s="242"/>
      <c r="J644" s="238"/>
      <c r="K644" s="238"/>
      <c r="L644" s="243"/>
      <c r="M644" s="244"/>
      <c r="N644" s="245"/>
      <c r="O644" s="245"/>
      <c r="P644" s="245"/>
      <c r="Q644" s="245"/>
      <c r="R644" s="245"/>
      <c r="S644" s="245"/>
      <c r="T644" s="246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47" t="s">
        <v>189</v>
      </c>
      <c r="AU644" s="247" t="s">
        <v>79</v>
      </c>
      <c r="AV644" s="14" t="s">
        <v>79</v>
      </c>
      <c r="AW644" s="14" t="s">
        <v>31</v>
      </c>
      <c r="AX644" s="14" t="s">
        <v>69</v>
      </c>
      <c r="AY644" s="247" t="s">
        <v>170</v>
      </c>
    </row>
    <row r="645" s="15" customFormat="1">
      <c r="A645" s="15"/>
      <c r="B645" s="259"/>
      <c r="C645" s="260"/>
      <c r="D645" s="220" t="s">
        <v>189</v>
      </c>
      <c r="E645" s="261" t="s">
        <v>19</v>
      </c>
      <c r="F645" s="262" t="s">
        <v>824</v>
      </c>
      <c r="G645" s="260"/>
      <c r="H645" s="263">
        <v>671.43899999999996</v>
      </c>
      <c r="I645" s="264"/>
      <c r="J645" s="260"/>
      <c r="K645" s="260"/>
      <c r="L645" s="265"/>
      <c r="M645" s="266"/>
      <c r="N645" s="267"/>
      <c r="O645" s="267"/>
      <c r="P645" s="267"/>
      <c r="Q645" s="267"/>
      <c r="R645" s="267"/>
      <c r="S645" s="267"/>
      <c r="T645" s="268"/>
      <c r="U645" s="15"/>
      <c r="V645" s="15"/>
      <c r="W645" s="15"/>
      <c r="X645" s="15"/>
      <c r="Y645" s="15"/>
      <c r="Z645" s="15"/>
      <c r="AA645" s="15"/>
      <c r="AB645" s="15"/>
      <c r="AC645" s="15"/>
      <c r="AD645" s="15"/>
      <c r="AE645" s="15"/>
      <c r="AT645" s="269" t="s">
        <v>189</v>
      </c>
      <c r="AU645" s="269" t="s">
        <v>79</v>
      </c>
      <c r="AV645" s="15" t="s">
        <v>177</v>
      </c>
      <c r="AW645" s="15" t="s">
        <v>31</v>
      </c>
      <c r="AX645" s="15" t="s">
        <v>77</v>
      </c>
      <c r="AY645" s="269" t="s">
        <v>170</v>
      </c>
    </row>
    <row r="646" s="12" customFormat="1" ht="25.92" customHeight="1">
      <c r="A646" s="12"/>
      <c r="B646" s="191"/>
      <c r="C646" s="192"/>
      <c r="D646" s="193" t="s">
        <v>68</v>
      </c>
      <c r="E646" s="194" t="s">
        <v>265</v>
      </c>
      <c r="F646" s="194" t="s">
        <v>1004</v>
      </c>
      <c r="G646" s="192"/>
      <c r="H646" s="192"/>
      <c r="I646" s="195"/>
      <c r="J646" s="196">
        <f>BK646</f>
        <v>0</v>
      </c>
      <c r="K646" s="192"/>
      <c r="L646" s="197"/>
      <c r="M646" s="198"/>
      <c r="N646" s="199"/>
      <c r="O646" s="199"/>
      <c r="P646" s="200">
        <f>P647+P651</f>
        <v>0</v>
      </c>
      <c r="Q646" s="199"/>
      <c r="R646" s="200">
        <f>R647+R651</f>
        <v>0.00050000000000000001</v>
      </c>
      <c r="S646" s="199"/>
      <c r="T646" s="201">
        <f>T647+T651</f>
        <v>0.050000000000000003</v>
      </c>
      <c r="U646" s="12"/>
      <c r="V646" s="12"/>
      <c r="W646" s="12"/>
      <c r="X646" s="12"/>
      <c r="Y646" s="12"/>
      <c r="Z646" s="12"/>
      <c r="AA646" s="12"/>
      <c r="AB646" s="12"/>
      <c r="AC646" s="12"/>
      <c r="AD646" s="12"/>
      <c r="AE646" s="12"/>
      <c r="AR646" s="202" t="s">
        <v>86</v>
      </c>
      <c r="AT646" s="203" t="s">
        <v>68</v>
      </c>
      <c r="AU646" s="203" t="s">
        <v>69</v>
      </c>
      <c r="AY646" s="202" t="s">
        <v>170</v>
      </c>
      <c r="BK646" s="204">
        <f>BK647+BK651</f>
        <v>0</v>
      </c>
    </row>
    <row r="647" s="12" customFormat="1" ht="22.8" customHeight="1">
      <c r="A647" s="12"/>
      <c r="B647" s="191"/>
      <c r="C647" s="192"/>
      <c r="D647" s="193" t="s">
        <v>68</v>
      </c>
      <c r="E647" s="205" t="s">
        <v>1005</v>
      </c>
      <c r="F647" s="205" t="s">
        <v>1006</v>
      </c>
      <c r="G647" s="192"/>
      <c r="H647" s="192"/>
      <c r="I647" s="195"/>
      <c r="J647" s="206">
        <f>BK647</f>
        <v>0</v>
      </c>
      <c r="K647" s="192"/>
      <c r="L647" s="197"/>
      <c r="M647" s="198"/>
      <c r="N647" s="199"/>
      <c r="O647" s="199"/>
      <c r="P647" s="200">
        <f>SUM(P648:P650)</f>
        <v>0</v>
      </c>
      <c r="Q647" s="199"/>
      <c r="R647" s="200">
        <f>SUM(R648:R650)</f>
        <v>0</v>
      </c>
      <c r="S647" s="199"/>
      <c r="T647" s="201">
        <f>SUM(T648:T650)</f>
        <v>0</v>
      </c>
      <c r="U647" s="12"/>
      <c r="V647" s="12"/>
      <c r="W647" s="12"/>
      <c r="X647" s="12"/>
      <c r="Y647" s="12"/>
      <c r="Z647" s="12"/>
      <c r="AA647" s="12"/>
      <c r="AB647" s="12"/>
      <c r="AC647" s="12"/>
      <c r="AD647" s="12"/>
      <c r="AE647" s="12"/>
      <c r="AR647" s="202" t="s">
        <v>86</v>
      </c>
      <c r="AT647" s="203" t="s">
        <v>68</v>
      </c>
      <c r="AU647" s="203" t="s">
        <v>77</v>
      </c>
      <c r="AY647" s="202" t="s">
        <v>170</v>
      </c>
      <c r="BK647" s="204">
        <f>SUM(BK648:BK650)</f>
        <v>0</v>
      </c>
    </row>
    <row r="648" s="2" customFormat="1" ht="33" customHeight="1">
      <c r="A648" s="40"/>
      <c r="B648" s="41"/>
      <c r="C648" s="207" t="s">
        <v>1007</v>
      </c>
      <c r="D648" s="207" t="s">
        <v>172</v>
      </c>
      <c r="E648" s="208" t="s">
        <v>1008</v>
      </c>
      <c r="F648" s="209" t="s">
        <v>1009</v>
      </c>
      <c r="G648" s="210" t="s">
        <v>268</v>
      </c>
      <c r="H648" s="211">
        <v>1</v>
      </c>
      <c r="I648" s="212"/>
      <c r="J648" s="213">
        <f>ROUND(I648*H648,2)</f>
        <v>0</v>
      </c>
      <c r="K648" s="209" t="s">
        <v>176</v>
      </c>
      <c r="L648" s="46"/>
      <c r="M648" s="214" t="s">
        <v>19</v>
      </c>
      <c r="N648" s="215" t="s">
        <v>40</v>
      </c>
      <c r="O648" s="86"/>
      <c r="P648" s="216">
        <f>O648*H648</f>
        <v>0</v>
      </c>
      <c r="Q648" s="216">
        <v>0</v>
      </c>
      <c r="R648" s="216">
        <f>Q648*H648</f>
        <v>0</v>
      </c>
      <c r="S648" s="216">
        <v>0</v>
      </c>
      <c r="T648" s="217">
        <f>S648*H648</f>
        <v>0</v>
      </c>
      <c r="U648" s="40"/>
      <c r="V648" s="40"/>
      <c r="W648" s="40"/>
      <c r="X648" s="40"/>
      <c r="Y648" s="40"/>
      <c r="Z648" s="40"/>
      <c r="AA648" s="40"/>
      <c r="AB648" s="40"/>
      <c r="AC648" s="40"/>
      <c r="AD648" s="40"/>
      <c r="AE648" s="40"/>
      <c r="AR648" s="218" t="s">
        <v>548</v>
      </c>
      <c r="AT648" s="218" t="s">
        <v>172</v>
      </c>
      <c r="AU648" s="218" t="s">
        <v>79</v>
      </c>
      <c r="AY648" s="19" t="s">
        <v>170</v>
      </c>
      <c r="BE648" s="219">
        <f>IF(N648="základní",J648,0)</f>
        <v>0</v>
      </c>
      <c r="BF648" s="219">
        <f>IF(N648="snížená",J648,0)</f>
        <v>0</v>
      </c>
      <c r="BG648" s="219">
        <f>IF(N648="zákl. přenesená",J648,0)</f>
        <v>0</v>
      </c>
      <c r="BH648" s="219">
        <f>IF(N648="sníž. přenesená",J648,0)</f>
        <v>0</v>
      </c>
      <c r="BI648" s="219">
        <f>IF(N648="nulová",J648,0)</f>
        <v>0</v>
      </c>
      <c r="BJ648" s="19" t="s">
        <v>77</v>
      </c>
      <c r="BK648" s="219">
        <f>ROUND(I648*H648,2)</f>
        <v>0</v>
      </c>
      <c r="BL648" s="19" t="s">
        <v>548</v>
      </c>
      <c r="BM648" s="218" t="s">
        <v>1010</v>
      </c>
    </row>
    <row r="649" s="2" customFormat="1">
      <c r="A649" s="40"/>
      <c r="B649" s="41"/>
      <c r="C649" s="42"/>
      <c r="D649" s="220" t="s">
        <v>179</v>
      </c>
      <c r="E649" s="42"/>
      <c r="F649" s="221" t="s">
        <v>1011</v>
      </c>
      <c r="G649" s="42"/>
      <c r="H649" s="42"/>
      <c r="I649" s="222"/>
      <c r="J649" s="42"/>
      <c r="K649" s="42"/>
      <c r="L649" s="46"/>
      <c r="M649" s="223"/>
      <c r="N649" s="224"/>
      <c r="O649" s="86"/>
      <c r="P649" s="86"/>
      <c r="Q649" s="86"/>
      <c r="R649" s="86"/>
      <c r="S649" s="86"/>
      <c r="T649" s="87"/>
      <c r="U649" s="40"/>
      <c r="V649" s="40"/>
      <c r="W649" s="40"/>
      <c r="X649" s="40"/>
      <c r="Y649" s="40"/>
      <c r="Z649" s="40"/>
      <c r="AA649" s="40"/>
      <c r="AB649" s="40"/>
      <c r="AC649" s="40"/>
      <c r="AD649" s="40"/>
      <c r="AE649" s="40"/>
      <c r="AT649" s="19" t="s">
        <v>179</v>
      </c>
      <c r="AU649" s="19" t="s">
        <v>79</v>
      </c>
    </row>
    <row r="650" s="2" customFormat="1">
      <c r="A650" s="40"/>
      <c r="B650" s="41"/>
      <c r="C650" s="42"/>
      <c r="D650" s="225" t="s">
        <v>181</v>
      </c>
      <c r="E650" s="42"/>
      <c r="F650" s="226" t="s">
        <v>1012</v>
      </c>
      <c r="G650" s="42"/>
      <c r="H650" s="42"/>
      <c r="I650" s="222"/>
      <c r="J650" s="42"/>
      <c r="K650" s="42"/>
      <c r="L650" s="46"/>
      <c r="M650" s="223"/>
      <c r="N650" s="224"/>
      <c r="O650" s="86"/>
      <c r="P650" s="86"/>
      <c r="Q650" s="86"/>
      <c r="R650" s="86"/>
      <c r="S650" s="86"/>
      <c r="T650" s="87"/>
      <c r="U650" s="40"/>
      <c r="V650" s="40"/>
      <c r="W650" s="40"/>
      <c r="X650" s="40"/>
      <c r="Y650" s="40"/>
      <c r="Z650" s="40"/>
      <c r="AA650" s="40"/>
      <c r="AB650" s="40"/>
      <c r="AC650" s="40"/>
      <c r="AD650" s="40"/>
      <c r="AE650" s="40"/>
      <c r="AT650" s="19" t="s">
        <v>181</v>
      </c>
      <c r="AU650" s="19" t="s">
        <v>79</v>
      </c>
    </row>
    <row r="651" s="12" customFormat="1" ht="22.8" customHeight="1">
      <c r="A651" s="12"/>
      <c r="B651" s="191"/>
      <c r="C651" s="192"/>
      <c r="D651" s="193" t="s">
        <v>68</v>
      </c>
      <c r="E651" s="205" t="s">
        <v>1013</v>
      </c>
      <c r="F651" s="205" t="s">
        <v>1014</v>
      </c>
      <c r="G651" s="192"/>
      <c r="H651" s="192"/>
      <c r="I651" s="195"/>
      <c r="J651" s="206">
        <f>BK651</f>
        <v>0</v>
      </c>
      <c r="K651" s="192"/>
      <c r="L651" s="197"/>
      <c r="M651" s="198"/>
      <c r="N651" s="199"/>
      <c r="O651" s="199"/>
      <c r="P651" s="200">
        <f>SUM(P652:P654)</f>
        <v>0</v>
      </c>
      <c r="Q651" s="199"/>
      <c r="R651" s="200">
        <f>SUM(R652:R654)</f>
        <v>0.00050000000000000001</v>
      </c>
      <c r="S651" s="199"/>
      <c r="T651" s="201">
        <f>SUM(T652:T654)</f>
        <v>0.050000000000000003</v>
      </c>
      <c r="U651" s="12"/>
      <c r="V651" s="12"/>
      <c r="W651" s="12"/>
      <c r="X651" s="12"/>
      <c r="Y651" s="12"/>
      <c r="Z651" s="12"/>
      <c r="AA651" s="12"/>
      <c r="AB651" s="12"/>
      <c r="AC651" s="12"/>
      <c r="AD651" s="12"/>
      <c r="AE651" s="12"/>
      <c r="AR651" s="202" t="s">
        <v>86</v>
      </c>
      <c r="AT651" s="203" t="s">
        <v>68</v>
      </c>
      <c r="AU651" s="203" t="s">
        <v>77</v>
      </c>
      <c r="AY651" s="202" t="s">
        <v>170</v>
      </c>
      <c r="BK651" s="204">
        <f>SUM(BK652:BK654)</f>
        <v>0</v>
      </c>
    </row>
    <row r="652" s="2" customFormat="1" ht="24.15" customHeight="1">
      <c r="A652" s="40"/>
      <c r="B652" s="41"/>
      <c r="C652" s="207" t="s">
        <v>1015</v>
      </c>
      <c r="D652" s="207" t="s">
        <v>172</v>
      </c>
      <c r="E652" s="208" t="s">
        <v>1016</v>
      </c>
      <c r="F652" s="209" t="s">
        <v>1017</v>
      </c>
      <c r="G652" s="210" t="s">
        <v>260</v>
      </c>
      <c r="H652" s="211">
        <v>50</v>
      </c>
      <c r="I652" s="212"/>
      <c r="J652" s="213">
        <f>ROUND(I652*H652,2)</f>
        <v>0</v>
      </c>
      <c r="K652" s="209" t="s">
        <v>176</v>
      </c>
      <c r="L652" s="46"/>
      <c r="M652" s="214" t="s">
        <v>19</v>
      </c>
      <c r="N652" s="215" t="s">
        <v>40</v>
      </c>
      <c r="O652" s="86"/>
      <c r="P652" s="216">
        <f>O652*H652</f>
        <v>0</v>
      </c>
      <c r="Q652" s="216">
        <v>1.0000000000000001E-05</v>
      </c>
      <c r="R652" s="216">
        <f>Q652*H652</f>
        <v>0.00050000000000000001</v>
      </c>
      <c r="S652" s="216">
        <v>0.001</v>
      </c>
      <c r="T652" s="217">
        <f>S652*H652</f>
        <v>0.050000000000000003</v>
      </c>
      <c r="U652" s="40"/>
      <c r="V652" s="40"/>
      <c r="W652" s="40"/>
      <c r="X652" s="40"/>
      <c r="Y652" s="40"/>
      <c r="Z652" s="40"/>
      <c r="AA652" s="40"/>
      <c r="AB652" s="40"/>
      <c r="AC652" s="40"/>
      <c r="AD652" s="40"/>
      <c r="AE652" s="40"/>
      <c r="AR652" s="218" t="s">
        <v>548</v>
      </c>
      <c r="AT652" s="218" t="s">
        <v>172</v>
      </c>
      <c r="AU652" s="218" t="s">
        <v>79</v>
      </c>
      <c r="AY652" s="19" t="s">
        <v>170</v>
      </c>
      <c r="BE652" s="219">
        <f>IF(N652="základní",J652,0)</f>
        <v>0</v>
      </c>
      <c r="BF652" s="219">
        <f>IF(N652="snížená",J652,0)</f>
        <v>0</v>
      </c>
      <c r="BG652" s="219">
        <f>IF(N652="zákl. přenesená",J652,0)</f>
        <v>0</v>
      </c>
      <c r="BH652" s="219">
        <f>IF(N652="sníž. přenesená",J652,0)</f>
        <v>0</v>
      </c>
      <c r="BI652" s="219">
        <f>IF(N652="nulová",J652,0)</f>
        <v>0</v>
      </c>
      <c r="BJ652" s="19" t="s">
        <v>77</v>
      </c>
      <c r="BK652" s="219">
        <f>ROUND(I652*H652,2)</f>
        <v>0</v>
      </c>
      <c r="BL652" s="19" t="s">
        <v>548</v>
      </c>
      <c r="BM652" s="218" t="s">
        <v>1018</v>
      </c>
    </row>
    <row r="653" s="2" customFormat="1">
      <c r="A653" s="40"/>
      <c r="B653" s="41"/>
      <c r="C653" s="42"/>
      <c r="D653" s="220" t="s">
        <v>179</v>
      </c>
      <c r="E653" s="42"/>
      <c r="F653" s="221" t="s">
        <v>1019</v>
      </c>
      <c r="G653" s="42"/>
      <c r="H653" s="42"/>
      <c r="I653" s="222"/>
      <c r="J653" s="42"/>
      <c r="K653" s="42"/>
      <c r="L653" s="46"/>
      <c r="M653" s="223"/>
      <c r="N653" s="224"/>
      <c r="O653" s="86"/>
      <c r="P653" s="86"/>
      <c r="Q653" s="86"/>
      <c r="R653" s="86"/>
      <c r="S653" s="86"/>
      <c r="T653" s="87"/>
      <c r="U653" s="40"/>
      <c r="V653" s="40"/>
      <c r="W653" s="40"/>
      <c r="X653" s="40"/>
      <c r="Y653" s="40"/>
      <c r="Z653" s="40"/>
      <c r="AA653" s="40"/>
      <c r="AB653" s="40"/>
      <c r="AC653" s="40"/>
      <c r="AD653" s="40"/>
      <c r="AE653" s="40"/>
      <c r="AT653" s="19" t="s">
        <v>179</v>
      </c>
      <c r="AU653" s="19" t="s">
        <v>79</v>
      </c>
    </row>
    <row r="654" s="2" customFormat="1">
      <c r="A654" s="40"/>
      <c r="B654" s="41"/>
      <c r="C654" s="42"/>
      <c r="D654" s="225" t="s">
        <v>181</v>
      </c>
      <c r="E654" s="42"/>
      <c r="F654" s="226" t="s">
        <v>1020</v>
      </c>
      <c r="G654" s="42"/>
      <c r="H654" s="42"/>
      <c r="I654" s="222"/>
      <c r="J654" s="42"/>
      <c r="K654" s="42"/>
      <c r="L654" s="46"/>
      <c r="M654" s="223"/>
      <c r="N654" s="224"/>
      <c r="O654" s="86"/>
      <c r="P654" s="86"/>
      <c r="Q654" s="86"/>
      <c r="R654" s="86"/>
      <c r="S654" s="86"/>
      <c r="T654" s="87"/>
      <c r="U654" s="40"/>
      <c r="V654" s="40"/>
      <c r="W654" s="40"/>
      <c r="X654" s="40"/>
      <c r="Y654" s="40"/>
      <c r="Z654" s="40"/>
      <c r="AA654" s="40"/>
      <c r="AB654" s="40"/>
      <c r="AC654" s="40"/>
      <c r="AD654" s="40"/>
      <c r="AE654" s="40"/>
      <c r="AT654" s="19" t="s">
        <v>181</v>
      </c>
      <c r="AU654" s="19" t="s">
        <v>79</v>
      </c>
    </row>
    <row r="655" s="12" customFormat="1" ht="25.92" customHeight="1">
      <c r="A655" s="12"/>
      <c r="B655" s="191"/>
      <c r="C655" s="192"/>
      <c r="D655" s="193" t="s">
        <v>68</v>
      </c>
      <c r="E655" s="194" t="s">
        <v>1021</v>
      </c>
      <c r="F655" s="194" t="s">
        <v>1022</v>
      </c>
      <c r="G655" s="192"/>
      <c r="H655" s="192"/>
      <c r="I655" s="195"/>
      <c r="J655" s="196">
        <f>BK655</f>
        <v>0</v>
      </c>
      <c r="K655" s="192"/>
      <c r="L655" s="197"/>
      <c r="M655" s="198"/>
      <c r="N655" s="199"/>
      <c r="O655" s="199"/>
      <c r="P655" s="200">
        <f>P656+P661+P665</f>
        <v>0</v>
      </c>
      <c r="Q655" s="199"/>
      <c r="R655" s="200">
        <f>R656+R661+R665</f>
        <v>0</v>
      </c>
      <c r="S655" s="199"/>
      <c r="T655" s="201">
        <f>T656+T661+T665</f>
        <v>0</v>
      </c>
      <c r="U655" s="12"/>
      <c r="V655" s="12"/>
      <c r="W655" s="12"/>
      <c r="X655" s="12"/>
      <c r="Y655" s="12"/>
      <c r="Z655" s="12"/>
      <c r="AA655" s="12"/>
      <c r="AB655" s="12"/>
      <c r="AC655" s="12"/>
      <c r="AD655" s="12"/>
      <c r="AE655" s="12"/>
      <c r="AR655" s="202" t="s">
        <v>208</v>
      </c>
      <c r="AT655" s="203" t="s">
        <v>68</v>
      </c>
      <c r="AU655" s="203" t="s">
        <v>69</v>
      </c>
      <c r="AY655" s="202" t="s">
        <v>170</v>
      </c>
      <c r="BK655" s="204">
        <f>BK656+BK661+BK665</f>
        <v>0</v>
      </c>
    </row>
    <row r="656" s="12" customFormat="1" ht="22.8" customHeight="1">
      <c r="A656" s="12"/>
      <c r="B656" s="191"/>
      <c r="C656" s="192"/>
      <c r="D656" s="193" t="s">
        <v>68</v>
      </c>
      <c r="E656" s="205" t="s">
        <v>1023</v>
      </c>
      <c r="F656" s="205" t="s">
        <v>1024</v>
      </c>
      <c r="G656" s="192"/>
      <c r="H656" s="192"/>
      <c r="I656" s="195"/>
      <c r="J656" s="206">
        <f>BK656</f>
        <v>0</v>
      </c>
      <c r="K656" s="192"/>
      <c r="L656" s="197"/>
      <c r="M656" s="198"/>
      <c r="N656" s="199"/>
      <c r="O656" s="199"/>
      <c r="P656" s="200">
        <f>SUM(P657:P660)</f>
        <v>0</v>
      </c>
      <c r="Q656" s="199"/>
      <c r="R656" s="200">
        <f>SUM(R657:R660)</f>
        <v>0</v>
      </c>
      <c r="S656" s="199"/>
      <c r="T656" s="201">
        <f>SUM(T657:T660)</f>
        <v>0</v>
      </c>
      <c r="U656" s="12"/>
      <c r="V656" s="12"/>
      <c r="W656" s="12"/>
      <c r="X656" s="12"/>
      <c r="Y656" s="12"/>
      <c r="Z656" s="12"/>
      <c r="AA656" s="12"/>
      <c r="AB656" s="12"/>
      <c r="AC656" s="12"/>
      <c r="AD656" s="12"/>
      <c r="AE656" s="12"/>
      <c r="AR656" s="202" t="s">
        <v>208</v>
      </c>
      <c r="AT656" s="203" t="s">
        <v>68</v>
      </c>
      <c r="AU656" s="203" t="s">
        <v>77</v>
      </c>
      <c r="AY656" s="202" t="s">
        <v>170</v>
      </c>
      <c r="BK656" s="204">
        <f>SUM(BK657:BK660)</f>
        <v>0</v>
      </c>
    </row>
    <row r="657" s="2" customFormat="1" ht="16.5" customHeight="1">
      <c r="A657" s="40"/>
      <c r="B657" s="41"/>
      <c r="C657" s="207" t="s">
        <v>1025</v>
      </c>
      <c r="D657" s="207" t="s">
        <v>172</v>
      </c>
      <c r="E657" s="208" t="s">
        <v>1026</v>
      </c>
      <c r="F657" s="209" t="s">
        <v>1027</v>
      </c>
      <c r="G657" s="210" t="s">
        <v>432</v>
      </c>
      <c r="H657" s="211">
        <v>4</v>
      </c>
      <c r="I657" s="212"/>
      <c r="J657" s="213">
        <f>ROUND(I657*H657,2)</f>
        <v>0</v>
      </c>
      <c r="K657" s="209" t="s">
        <v>176</v>
      </c>
      <c r="L657" s="46"/>
      <c r="M657" s="214" t="s">
        <v>19</v>
      </c>
      <c r="N657" s="215" t="s">
        <v>40</v>
      </c>
      <c r="O657" s="86"/>
      <c r="P657" s="216">
        <f>O657*H657</f>
        <v>0</v>
      </c>
      <c r="Q657" s="216">
        <v>0</v>
      </c>
      <c r="R657" s="216">
        <f>Q657*H657</f>
        <v>0</v>
      </c>
      <c r="S657" s="216">
        <v>0</v>
      </c>
      <c r="T657" s="217">
        <f>S657*H657</f>
        <v>0</v>
      </c>
      <c r="U657" s="40"/>
      <c r="V657" s="40"/>
      <c r="W657" s="40"/>
      <c r="X657" s="40"/>
      <c r="Y657" s="40"/>
      <c r="Z657" s="40"/>
      <c r="AA657" s="40"/>
      <c r="AB657" s="40"/>
      <c r="AC657" s="40"/>
      <c r="AD657" s="40"/>
      <c r="AE657" s="40"/>
      <c r="AR657" s="218" t="s">
        <v>1028</v>
      </c>
      <c r="AT657" s="218" t="s">
        <v>172</v>
      </c>
      <c r="AU657" s="218" t="s">
        <v>79</v>
      </c>
      <c r="AY657" s="19" t="s">
        <v>170</v>
      </c>
      <c r="BE657" s="219">
        <f>IF(N657="základní",J657,0)</f>
        <v>0</v>
      </c>
      <c r="BF657" s="219">
        <f>IF(N657="snížená",J657,0)</f>
        <v>0</v>
      </c>
      <c r="BG657" s="219">
        <f>IF(N657="zákl. přenesená",J657,0)</f>
        <v>0</v>
      </c>
      <c r="BH657" s="219">
        <f>IF(N657="sníž. přenesená",J657,0)</f>
        <v>0</v>
      </c>
      <c r="BI657" s="219">
        <f>IF(N657="nulová",J657,0)</f>
        <v>0</v>
      </c>
      <c r="BJ657" s="19" t="s">
        <v>77</v>
      </c>
      <c r="BK657" s="219">
        <f>ROUND(I657*H657,2)</f>
        <v>0</v>
      </c>
      <c r="BL657" s="19" t="s">
        <v>1028</v>
      </c>
      <c r="BM657" s="218" t="s">
        <v>1029</v>
      </c>
    </row>
    <row r="658" s="2" customFormat="1">
      <c r="A658" s="40"/>
      <c r="B658" s="41"/>
      <c r="C658" s="42"/>
      <c r="D658" s="220" t="s">
        <v>179</v>
      </c>
      <c r="E658" s="42"/>
      <c r="F658" s="221" t="s">
        <v>1030</v>
      </c>
      <c r="G658" s="42"/>
      <c r="H658" s="42"/>
      <c r="I658" s="222"/>
      <c r="J658" s="42"/>
      <c r="K658" s="42"/>
      <c r="L658" s="46"/>
      <c r="M658" s="223"/>
      <c r="N658" s="224"/>
      <c r="O658" s="86"/>
      <c r="P658" s="86"/>
      <c r="Q658" s="86"/>
      <c r="R658" s="86"/>
      <c r="S658" s="86"/>
      <c r="T658" s="87"/>
      <c r="U658" s="40"/>
      <c r="V658" s="40"/>
      <c r="W658" s="40"/>
      <c r="X658" s="40"/>
      <c r="Y658" s="40"/>
      <c r="Z658" s="40"/>
      <c r="AA658" s="40"/>
      <c r="AB658" s="40"/>
      <c r="AC658" s="40"/>
      <c r="AD658" s="40"/>
      <c r="AE658" s="40"/>
      <c r="AT658" s="19" t="s">
        <v>179</v>
      </c>
      <c r="AU658" s="19" t="s">
        <v>79</v>
      </c>
    </row>
    <row r="659" s="2" customFormat="1">
      <c r="A659" s="40"/>
      <c r="B659" s="41"/>
      <c r="C659" s="42"/>
      <c r="D659" s="225" t="s">
        <v>181</v>
      </c>
      <c r="E659" s="42"/>
      <c r="F659" s="226" t="s">
        <v>1031</v>
      </c>
      <c r="G659" s="42"/>
      <c r="H659" s="42"/>
      <c r="I659" s="222"/>
      <c r="J659" s="42"/>
      <c r="K659" s="42"/>
      <c r="L659" s="46"/>
      <c r="M659" s="223"/>
      <c r="N659" s="224"/>
      <c r="O659" s="86"/>
      <c r="P659" s="86"/>
      <c r="Q659" s="86"/>
      <c r="R659" s="86"/>
      <c r="S659" s="86"/>
      <c r="T659" s="87"/>
      <c r="U659" s="40"/>
      <c r="V659" s="40"/>
      <c r="W659" s="40"/>
      <c r="X659" s="40"/>
      <c r="Y659" s="40"/>
      <c r="Z659" s="40"/>
      <c r="AA659" s="40"/>
      <c r="AB659" s="40"/>
      <c r="AC659" s="40"/>
      <c r="AD659" s="40"/>
      <c r="AE659" s="40"/>
      <c r="AT659" s="19" t="s">
        <v>181</v>
      </c>
      <c r="AU659" s="19" t="s">
        <v>79</v>
      </c>
    </row>
    <row r="660" s="2" customFormat="1">
      <c r="A660" s="40"/>
      <c r="B660" s="41"/>
      <c r="C660" s="42"/>
      <c r="D660" s="220" t="s">
        <v>365</v>
      </c>
      <c r="E660" s="42"/>
      <c r="F660" s="258" t="s">
        <v>1032</v>
      </c>
      <c r="G660" s="42"/>
      <c r="H660" s="42"/>
      <c r="I660" s="222"/>
      <c r="J660" s="42"/>
      <c r="K660" s="42"/>
      <c r="L660" s="46"/>
      <c r="M660" s="223"/>
      <c r="N660" s="224"/>
      <c r="O660" s="86"/>
      <c r="P660" s="86"/>
      <c r="Q660" s="86"/>
      <c r="R660" s="86"/>
      <c r="S660" s="86"/>
      <c r="T660" s="87"/>
      <c r="U660" s="40"/>
      <c r="V660" s="40"/>
      <c r="W660" s="40"/>
      <c r="X660" s="40"/>
      <c r="Y660" s="40"/>
      <c r="Z660" s="40"/>
      <c r="AA660" s="40"/>
      <c r="AB660" s="40"/>
      <c r="AC660" s="40"/>
      <c r="AD660" s="40"/>
      <c r="AE660" s="40"/>
      <c r="AT660" s="19" t="s">
        <v>365</v>
      </c>
      <c r="AU660" s="19" t="s">
        <v>79</v>
      </c>
    </row>
    <row r="661" s="12" customFormat="1" ht="22.8" customHeight="1">
      <c r="A661" s="12"/>
      <c r="B661" s="191"/>
      <c r="C661" s="192"/>
      <c r="D661" s="193" t="s">
        <v>68</v>
      </c>
      <c r="E661" s="205" t="s">
        <v>1033</v>
      </c>
      <c r="F661" s="205" t="s">
        <v>1034</v>
      </c>
      <c r="G661" s="192"/>
      <c r="H661" s="192"/>
      <c r="I661" s="195"/>
      <c r="J661" s="206">
        <f>BK661</f>
        <v>0</v>
      </c>
      <c r="K661" s="192"/>
      <c r="L661" s="197"/>
      <c r="M661" s="198"/>
      <c r="N661" s="199"/>
      <c r="O661" s="199"/>
      <c r="P661" s="200">
        <f>SUM(P662:P664)</f>
        <v>0</v>
      </c>
      <c r="Q661" s="199"/>
      <c r="R661" s="200">
        <f>SUM(R662:R664)</f>
        <v>0</v>
      </c>
      <c r="S661" s="199"/>
      <c r="T661" s="201">
        <f>SUM(T662:T664)</f>
        <v>0</v>
      </c>
      <c r="U661" s="12"/>
      <c r="V661" s="12"/>
      <c r="W661" s="12"/>
      <c r="X661" s="12"/>
      <c r="Y661" s="12"/>
      <c r="Z661" s="12"/>
      <c r="AA661" s="12"/>
      <c r="AB661" s="12"/>
      <c r="AC661" s="12"/>
      <c r="AD661" s="12"/>
      <c r="AE661" s="12"/>
      <c r="AR661" s="202" t="s">
        <v>208</v>
      </c>
      <c r="AT661" s="203" t="s">
        <v>68</v>
      </c>
      <c r="AU661" s="203" t="s">
        <v>77</v>
      </c>
      <c r="AY661" s="202" t="s">
        <v>170</v>
      </c>
      <c r="BK661" s="204">
        <f>SUM(BK662:BK664)</f>
        <v>0</v>
      </c>
    </row>
    <row r="662" s="2" customFormat="1" ht="16.5" customHeight="1">
      <c r="A662" s="40"/>
      <c r="B662" s="41"/>
      <c r="C662" s="207" t="s">
        <v>1035</v>
      </c>
      <c r="D662" s="207" t="s">
        <v>172</v>
      </c>
      <c r="E662" s="208" t="s">
        <v>1036</v>
      </c>
      <c r="F662" s="209" t="s">
        <v>1034</v>
      </c>
      <c r="G662" s="210" t="s">
        <v>1037</v>
      </c>
      <c r="H662" s="211">
        <v>1</v>
      </c>
      <c r="I662" s="212"/>
      <c r="J662" s="213">
        <f>ROUND(I662*H662,2)</f>
        <v>0</v>
      </c>
      <c r="K662" s="209" t="s">
        <v>176</v>
      </c>
      <c r="L662" s="46"/>
      <c r="M662" s="214" t="s">
        <v>19</v>
      </c>
      <c r="N662" s="215" t="s">
        <v>40</v>
      </c>
      <c r="O662" s="86"/>
      <c r="P662" s="216">
        <f>O662*H662</f>
        <v>0</v>
      </c>
      <c r="Q662" s="216">
        <v>0</v>
      </c>
      <c r="R662" s="216">
        <f>Q662*H662</f>
        <v>0</v>
      </c>
      <c r="S662" s="216">
        <v>0</v>
      </c>
      <c r="T662" s="217">
        <f>S662*H662</f>
        <v>0</v>
      </c>
      <c r="U662" s="40"/>
      <c r="V662" s="40"/>
      <c r="W662" s="40"/>
      <c r="X662" s="40"/>
      <c r="Y662" s="40"/>
      <c r="Z662" s="40"/>
      <c r="AA662" s="40"/>
      <c r="AB662" s="40"/>
      <c r="AC662" s="40"/>
      <c r="AD662" s="40"/>
      <c r="AE662" s="40"/>
      <c r="AR662" s="218" t="s">
        <v>1028</v>
      </c>
      <c r="AT662" s="218" t="s">
        <v>172</v>
      </c>
      <c r="AU662" s="218" t="s">
        <v>79</v>
      </c>
      <c r="AY662" s="19" t="s">
        <v>170</v>
      </c>
      <c r="BE662" s="219">
        <f>IF(N662="základní",J662,0)</f>
        <v>0</v>
      </c>
      <c r="BF662" s="219">
        <f>IF(N662="snížená",J662,0)</f>
        <v>0</v>
      </c>
      <c r="BG662" s="219">
        <f>IF(N662="zákl. přenesená",J662,0)</f>
        <v>0</v>
      </c>
      <c r="BH662" s="219">
        <f>IF(N662="sníž. přenesená",J662,0)</f>
        <v>0</v>
      </c>
      <c r="BI662" s="219">
        <f>IF(N662="nulová",J662,0)</f>
        <v>0</v>
      </c>
      <c r="BJ662" s="19" t="s">
        <v>77</v>
      </c>
      <c r="BK662" s="219">
        <f>ROUND(I662*H662,2)</f>
        <v>0</v>
      </c>
      <c r="BL662" s="19" t="s">
        <v>1028</v>
      </c>
      <c r="BM662" s="218" t="s">
        <v>1038</v>
      </c>
    </row>
    <row r="663" s="2" customFormat="1">
      <c r="A663" s="40"/>
      <c r="B663" s="41"/>
      <c r="C663" s="42"/>
      <c r="D663" s="220" t="s">
        <v>179</v>
      </c>
      <c r="E663" s="42"/>
      <c r="F663" s="221" t="s">
        <v>1034</v>
      </c>
      <c r="G663" s="42"/>
      <c r="H663" s="42"/>
      <c r="I663" s="222"/>
      <c r="J663" s="42"/>
      <c r="K663" s="42"/>
      <c r="L663" s="46"/>
      <c r="M663" s="223"/>
      <c r="N663" s="224"/>
      <c r="O663" s="86"/>
      <c r="P663" s="86"/>
      <c r="Q663" s="86"/>
      <c r="R663" s="86"/>
      <c r="S663" s="86"/>
      <c r="T663" s="87"/>
      <c r="U663" s="40"/>
      <c r="V663" s="40"/>
      <c r="W663" s="40"/>
      <c r="X663" s="40"/>
      <c r="Y663" s="40"/>
      <c r="Z663" s="40"/>
      <c r="AA663" s="40"/>
      <c r="AB663" s="40"/>
      <c r="AC663" s="40"/>
      <c r="AD663" s="40"/>
      <c r="AE663" s="40"/>
      <c r="AT663" s="19" t="s">
        <v>179</v>
      </c>
      <c r="AU663" s="19" t="s">
        <v>79</v>
      </c>
    </row>
    <row r="664" s="2" customFormat="1">
      <c r="A664" s="40"/>
      <c r="B664" s="41"/>
      <c r="C664" s="42"/>
      <c r="D664" s="225" t="s">
        <v>181</v>
      </c>
      <c r="E664" s="42"/>
      <c r="F664" s="226" t="s">
        <v>1039</v>
      </c>
      <c r="G664" s="42"/>
      <c r="H664" s="42"/>
      <c r="I664" s="222"/>
      <c r="J664" s="42"/>
      <c r="K664" s="42"/>
      <c r="L664" s="46"/>
      <c r="M664" s="223"/>
      <c r="N664" s="224"/>
      <c r="O664" s="86"/>
      <c r="P664" s="86"/>
      <c r="Q664" s="86"/>
      <c r="R664" s="86"/>
      <c r="S664" s="86"/>
      <c r="T664" s="87"/>
      <c r="U664" s="40"/>
      <c r="V664" s="40"/>
      <c r="W664" s="40"/>
      <c r="X664" s="40"/>
      <c r="Y664" s="40"/>
      <c r="Z664" s="40"/>
      <c r="AA664" s="40"/>
      <c r="AB664" s="40"/>
      <c r="AC664" s="40"/>
      <c r="AD664" s="40"/>
      <c r="AE664" s="40"/>
      <c r="AT664" s="19" t="s">
        <v>181</v>
      </c>
      <c r="AU664" s="19" t="s">
        <v>79</v>
      </c>
    </row>
    <row r="665" s="12" customFormat="1" ht="22.8" customHeight="1">
      <c r="A665" s="12"/>
      <c r="B665" s="191"/>
      <c r="C665" s="192"/>
      <c r="D665" s="193" t="s">
        <v>68</v>
      </c>
      <c r="E665" s="205" t="s">
        <v>1040</v>
      </c>
      <c r="F665" s="205" t="s">
        <v>1041</v>
      </c>
      <c r="G665" s="192"/>
      <c r="H665" s="192"/>
      <c r="I665" s="195"/>
      <c r="J665" s="206">
        <f>BK665</f>
        <v>0</v>
      </c>
      <c r="K665" s="192"/>
      <c r="L665" s="197"/>
      <c r="M665" s="198"/>
      <c r="N665" s="199"/>
      <c r="O665" s="199"/>
      <c r="P665" s="200">
        <f>SUM(P666:P668)</f>
        <v>0</v>
      </c>
      <c r="Q665" s="199"/>
      <c r="R665" s="200">
        <f>SUM(R666:R668)</f>
        <v>0</v>
      </c>
      <c r="S665" s="199"/>
      <c r="T665" s="201">
        <f>SUM(T666:T668)</f>
        <v>0</v>
      </c>
      <c r="U665" s="12"/>
      <c r="V665" s="12"/>
      <c r="W665" s="12"/>
      <c r="X665" s="12"/>
      <c r="Y665" s="12"/>
      <c r="Z665" s="12"/>
      <c r="AA665" s="12"/>
      <c r="AB665" s="12"/>
      <c r="AC665" s="12"/>
      <c r="AD665" s="12"/>
      <c r="AE665" s="12"/>
      <c r="AR665" s="202" t="s">
        <v>208</v>
      </c>
      <c r="AT665" s="203" t="s">
        <v>68</v>
      </c>
      <c r="AU665" s="203" t="s">
        <v>77</v>
      </c>
      <c r="AY665" s="202" t="s">
        <v>170</v>
      </c>
      <c r="BK665" s="204">
        <f>SUM(BK666:BK668)</f>
        <v>0</v>
      </c>
    </row>
    <row r="666" s="2" customFormat="1" ht="16.5" customHeight="1">
      <c r="A666" s="40"/>
      <c r="B666" s="41"/>
      <c r="C666" s="207" t="s">
        <v>1042</v>
      </c>
      <c r="D666" s="207" t="s">
        <v>172</v>
      </c>
      <c r="E666" s="208" t="s">
        <v>1043</v>
      </c>
      <c r="F666" s="209" t="s">
        <v>1041</v>
      </c>
      <c r="G666" s="210" t="s">
        <v>1037</v>
      </c>
      <c r="H666" s="211">
        <v>1</v>
      </c>
      <c r="I666" s="212"/>
      <c r="J666" s="213">
        <f>ROUND(I666*H666,2)</f>
        <v>0</v>
      </c>
      <c r="K666" s="209" t="s">
        <v>176</v>
      </c>
      <c r="L666" s="46"/>
      <c r="M666" s="214" t="s">
        <v>19</v>
      </c>
      <c r="N666" s="215" t="s">
        <v>40</v>
      </c>
      <c r="O666" s="86"/>
      <c r="P666" s="216">
        <f>O666*H666</f>
        <v>0</v>
      </c>
      <c r="Q666" s="216">
        <v>0</v>
      </c>
      <c r="R666" s="216">
        <f>Q666*H666</f>
        <v>0</v>
      </c>
      <c r="S666" s="216">
        <v>0</v>
      </c>
      <c r="T666" s="217">
        <f>S666*H666</f>
        <v>0</v>
      </c>
      <c r="U666" s="40"/>
      <c r="V666" s="40"/>
      <c r="W666" s="40"/>
      <c r="X666" s="40"/>
      <c r="Y666" s="40"/>
      <c r="Z666" s="40"/>
      <c r="AA666" s="40"/>
      <c r="AB666" s="40"/>
      <c r="AC666" s="40"/>
      <c r="AD666" s="40"/>
      <c r="AE666" s="40"/>
      <c r="AR666" s="218" t="s">
        <v>1028</v>
      </c>
      <c r="AT666" s="218" t="s">
        <v>172</v>
      </c>
      <c r="AU666" s="218" t="s">
        <v>79</v>
      </c>
      <c r="AY666" s="19" t="s">
        <v>170</v>
      </c>
      <c r="BE666" s="219">
        <f>IF(N666="základní",J666,0)</f>
        <v>0</v>
      </c>
      <c r="BF666" s="219">
        <f>IF(N666="snížená",J666,0)</f>
        <v>0</v>
      </c>
      <c r="BG666" s="219">
        <f>IF(N666="zákl. přenesená",J666,0)</f>
        <v>0</v>
      </c>
      <c r="BH666" s="219">
        <f>IF(N666="sníž. přenesená",J666,0)</f>
        <v>0</v>
      </c>
      <c r="BI666" s="219">
        <f>IF(N666="nulová",J666,0)</f>
        <v>0</v>
      </c>
      <c r="BJ666" s="19" t="s">
        <v>77</v>
      </c>
      <c r="BK666" s="219">
        <f>ROUND(I666*H666,2)</f>
        <v>0</v>
      </c>
      <c r="BL666" s="19" t="s">
        <v>1028</v>
      </c>
      <c r="BM666" s="218" t="s">
        <v>1044</v>
      </c>
    </row>
    <row r="667" s="2" customFormat="1">
      <c r="A667" s="40"/>
      <c r="B667" s="41"/>
      <c r="C667" s="42"/>
      <c r="D667" s="220" t="s">
        <v>179</v>
      </c>
      <c r="E667" s="42"/>
      <c r="F667" s="221" t="s">
        <v>1041</v>
      </c>
      <c r="G667" s="42"/>
      <c r="H667" s="42"/>
      <c r="I667" s="222"/>
      <c r="J667" s="42"/>
      <c r="K667" s="42"/>
      <c r="L667" s="46"/>
      <c r="M667" s="223"/>
      <c r="N667" s="224"/>
      <c r="O667" s="86"/>
      <c r="P667" s="86"/>
      <c r="Q667" s="86"/>
      <c r="R667" s="86"/>
      <c r="S667" s="86"/>
      <c r="T667" s="87"/>
      <c r="U667" s="40"/>
      <c r="V667" s="40"/>
      <c r="W667" s="40"/>
      <c r="X667" s="40"/>
      <c r="Y667" s="40"/>
      <c r="Z667" s="40"/>
      <c r="AA667" s="40"/>
      <c r="AB667" s="40"/>
      <c r="AC667" s="40"/>
      <c r="AD667" s="40"/>
      <c r="AE667" s="40"/>
      <c r="AT667" s="19" t="s">
        <v>179</v>
      </c>
      <c r="AU667" s="19" t="s">
        <v>79</v>
      </c>
    </row>
    <row r="668" s="2" customFormat="1">
      <c r="A668" s="40"/>
      <c r="B668" s="41"/>
      <c r="C668" s="42"/>
      <c r="D668" s="225" t="s">
        <v>181</v>
      </c>
      <c r="E668" s="42"/>
      <c r="F668" s="226" t="s">
        <v>1045</v>
      </c>
      <c r="G668" s="42"/>
      <c r="H668" s="42"/>
      <c r="I668" s="222"/>
      <c r="J668" s="42"/>
      <c r="K668" s="42"/>
      <c r="L668" s="46"/>
      <c r="M668" s="270"/>
      <c r="N668" s="271"/>
      <c r="O668" s="272"/>
      <c r="P668" s="272"/>
      <c r="Q668" s="272"/>
      <c r="R668" s="272"/>
      <c r="S668" s="272"/>
      <c r="T668" s="273"/>
      <c r="U668" s="40"/>
      <c r="V668" s="40"/>
      <c r="W668" s="40"/>
      <c r="X668" s="40"/>
      <c r="Y668" s="40"/>
      <c r="Z668" s="40"/>
      <c r="AA668" s="40"/>
      <c r="AB668" s="40"/>
      <c r="AC668" s="40"/>
      <c r="AD668" s="40"/>
      <c r="AE668" s="40"/>
      <c r="AT668" s="19" t="s">
        <v>181</v>
      </c>
      <c r="AU668" s="19" t="s">
        <v>79</v>
      </c>
    </row>
    <row r="669" s="2" customFormat="1" ht="6.96" customHeight="1">
      <c r="A669" s="40"/>
      <c r="B669" s="61"/>
      <c r="C669" s="62"/>
      <c r="D669" s="62"/>
      <c r="E669" s="62"/>
      <c r="F669" s="62"/>
      <c r="G669" s="62"/>
      <c r="H669" s="62"/>
      <c r="I669" s="62"/>
      <c r="J669" s="62"/>
      <c r="K669" s="62"/>
      <c r="L669" s="46"/>
      <c r="M669" s="40"/>
      <c r="O669" s="40"/>
      <c r="P669" s="40"/>
      <c r="Q669" s="40"/>
      <c r="R669" s="40"/>
      <c r="S669" s="40"/>
      <c r="T669" s="40"/>
      <c r="U669" s="40"/>
      <c r="V669" s="40"/>
      <c r="W669" s="40"/>
      <c r="X669" s="40"/>
      <c r="Y669" s="40"/>
      <c r="Z669" s="40"/>
      <c r="AA669" s="40"/>
      <c r="AB669" s="40"/>
      <c r="AC669" s="40"/>
      <c r="AD669" s="40"/>
      <c r="AE669" s="40"/>
    </row>
  </sheetData>
  <sheetProtection sheet="1" autoFilter="0" formatColumns="0" formatRows="0" objects="1" scenarios="1" spinCount="100000" saltValue="CeCz5g4ejPa7hsmIdjq4rX1LnpTYJEdnMbqpM28npd5+D4lNoLGLqSBz8EnFDufdMiqZMXjjXffhXM5hD0BBDw==" hashValue="8Ewj9BuGGMeQTWKD6Hyx6qkCoVF4e8i9F98hhARUIY4AJ4j+kSqQckxUb8bOJXkcvpaEV9lFGtmodCoaMuBzyg==" algorithmName="SHA-512" password="D54F"/>
  <autoFilter ref="C112:K668"/>
  <mergeCells count="9">
    <mergeCell ref="E7:H7"/>
    <mergeCell ref="E9:H9"/>
    <mergeCell ref="E18:H18"/>
    <mergeCell ref="E27:H27"/>
    <mergeCell ref="E48:H48"/>
    <mergeCell ref="E50:H50"/>
    <mergeCell ref="E103:H103"/>
    <mergeCell ref="E105:H105"/>
    <mergeCell ref="L2:V2"/>
  </mergeCells>
  <hyperlinks>
    <hyperlink ref="F118" r:id="rId1" display="https://podminky.urs.cz/item/CS_URS_2025_02/132212131"/>
    <hyperlink ref="F122" r:id="rId2" display="https://podminky.urs.cz/item/CS_URS_2025_02/310239411"/>
    <hyperlink ref="F129" r:id="rId3" display="https://podminky.urs.cz/item/CS_URS_2025_02/631341162"/>
    <hyperlink ref="F133" r:id="rId4" display="https://podminky.urs.cz/item/CS_URS_2025_02/962031132"/>
    <hyperlink ref="F139" r:id="rId5" display="https://podminky.urs.cz/item/CS_URS_2025_02/965042131"/>
    <hyperlink ref="F142" r:id="rId6" display="https://podminky.urs.cz/item/CS_URS_2025_02/965081223"/>
    <hyperlink ref="F146" r:id="rId7" display="https://podminky.urs.cz/item/CS_URS_2025_02/997013111"/>
    <hyperlink ref="F149" r:id="rId8" display="https://podminky.urs.cz/item/CS_URS_2025_02/997013501"/>
    <hyperlink ref="F152" r:id="rId9" display="https://podminky.urs.cz/item/CS_URS_2025_02/997013509"/>
    <hyperlink ref="F155" r:id="rId10" display="https://podminky.urs.cz/item/CS_URS_2025_02/997013603"/>
    <hyperlink ref="F160" r:id="rId11" display="https://podminky.urs.cz/item/CS_URS_2025_02/711113111"/>
    <hyperlink ref="F164" r:id="rId12" display="https://podminky.urs.cz/item/CS_URS_2025_02/721173401"/>
    <hyperlink ref="F187" r:id="rId13" display="https://podminky.urs.cz/item/CS_URS_2025_02/721174004"/>
    <hyperlink ref="F194" r:id="rId14" display="https://podminky.urs.cz/item/CS_URS_2025_02/721174005"/>
    <hyperlink ref="F197" r:id="rId15" display="https://podminky.urs.cz/item/CS_URS_2025_02/721174042"/>
    <hyperlink ref="F210" r:id="rId16" display="https://podminky.urs.cz/item/CS_URS_2025_02/998721101"/>
    <hyperlink ref="F214" r:id="rId17" display="https://podminky.urs.cz/item/CS_URS_2025_02/722174001"/>
    <hyperlink ref="F218" r:id="rId18" display="https://podminky.urs.cz/item/CS_URS_2025_02/722174002"/>
    <hyperlink ref="F222" r:id="rId19" display="https://podminky.urs.cz/item/CS_URS_2025_02/722220151"/>
    <hyperlink ref="F225" r:id="rId20" display="https://podminky.urs.cz/item/CS_URS_2025_02/722220152"/>
    <hyperlink ref="F232" r:id="rId21" display="https://podminky.urs.cz/item/CS_URS_2025_02/722231141"/>
    <hyperlink ref="F235" r:id="rId22" display="https://podminky.urs.cz/item/CS_URS_2025_02/722240101"/>
    <hyperlink ref="F238" r:id="rId23" display="https://podminky.urs.cz/item/CS_URS_2025_02/998722101"/>
    <hyperlink ref="F242" r:id="rId24" display="https://podminky.urs.cz/item/CS_URS_2025_02/723181024"/>
    <hyperlink ref="F246" r:id="rId25" display="https://podminky.urs.cz/item/CS_URS_2025_02/998723101"/>
    <hyperlink ref="F250" r:id="rId26" display="https://podminky.urs.cz/item/CS_URS_2025_02/725110811"/>
    <hyperlink ref="F256" r:id="rId27" display="https://podminky.urs.cz/item/CS_URS_2025_02/725210821"/>
    <hyperlink ref="F262" r:id="rId28" display="https://podminky.urs.cz/item/CS_URS_2025_02/725121529"/>
    <hyperlink ref="F265" r:id="rId29" display="https://podminky.urs.cz/item/CS_URS_2025_02/725111132"/>
    <hyperlink ref="F268" r:id="rId30" display="https://podminky.urs.cz/item/CS_URS_2025_02/725112022"/>
    <hyperlink ref="F271" r:id="rId31" display="https://podminky.urs.cz/item/CS_URS_2025_02/725211602"/>
    <hyperlink ref="F274" r:id="rId32" display="https://podminky.urs.cz/item/CS_URS_2025_02/725220841"/>
    <hyperlink ref="F277" r:id="rId33" display="https://podminky.urs.cz/item/CS_URS_2025_02/725240812"/>
    <hyperlink ref="F280" r:id="rId34" display="https://podminky.urs.cz/item/CS_URS_2025_02/725241112"/>
    <hyperlink ref="F283" r:id="rId35" display="https://podminky.urs.cz/item/CS_URS_2025_02/725244103"/>
    <hyperlink ref="F286" r:id="rId36" display="https://podminky.urs.cz/item/CS_URS_2025_02/725331111"/>
    <hyperlink ref="F289" r:id="rId37" display="https://podminky.urs.cz/item/CS_URS_2025_02/725532126"/>
    <hyperlink ref="F292" r:id="rId38" display="https://podminky.urs.cz/item/CS_URS_2025_02/725822611"/>
    <hyperlink ref="F295" r:id="rId39" display="https://podminky.urs.cz/item/CS_URS_2025_02/725861102"/>
    <hyperlink ref="F298" r:id="rId40" display="https://podminky.urs.cz/item/CS_URS_2025_02/998725101"/>
    <hyperlink ref="F302" r:id="rId41" display="https://podminky.urs.cz/item/CS_URS_2025_02/726131001"/>
    <hyperlink ref="F305" r:id="rId42" display="https://podminky.urs.cz/item/CS_URS_2025_02/726131021"/>
    <hyperlink ref="F308" r:id="rId43" display="https://podminky.urs.cz/item/CS_URS_2025_02/726131041"/>
    <hyperlink ref="F314" r:id="rId44" display="https://podminky.urs.cz/item/CS_URS_2025_02/998731101"/>
    <hyperlink ref="F318" r:id="rId45" display="https://podminky.urs.cz/item/CS_URS_2025_02/733222304"/>
    <hyperlink ref="F322" r:id="rId46" display="https://podminky.urs.cz/item/CS_URS_2025_02/733291101"/>
    <hyperlink ref="F326" r:id="rId47" display="https://podminky.urs.cz/item/CS_URS_2025_02/734261418"/>
    <hyperlink ref="F330" r:id="rId48" display="https://podminky.urs.cz/item/CS_URS_2025_02/735151351"/>
    <hyperlink ref="F333" r:id="rId49" display="https://podminky.urs.cz/item/CS_URS_2025_02/735151353"/>
    <hyperlink ref="F336" r:id="rId50" display="https://podminky.urs.cz/item/CS_URS_2025_02/735151361"/>
    <hyperlink ref="F340" r:id="rId51" display="https://podminky.urs.cz/item/CS_URS_2025_02/741122015"/>
    <hyperlink ref="F345" r:id="rId52" display="https://podminky.urs.cz/item/CS_URS_2025_02/741122016"/>
    <hyperlink ref="F350" r:id="rId53" display="https://podminky.urs.cz/item/CS_URS_2025_02/741210001"/>
    <hyperlink ref="F355" r:id="rId54" display="https://podminky.urs.cz/item/CS_URS_2025_02/741310001"/>
    <hyperlink ref="F360" r:id="rId55" display="https://podminky.urs.cz/item/CS_URS_2025_02/741310003"/>
    <hyperlink ref="F365" r:id="rId56" display="https://podminky.urs.cz/item/CS_URS_2025_02/741313002"/>
    <hyperlink ref="F370" r:id="rId57" display="https://podminky.urs.cz/item/CS_URS_2025_02/741320101"/>
    <hyperlink ref="F377" r:id="rId58" display="https://podminky.urs.cz/item/CS_URS_2025_02/741321002"/>
    <hyperlink ref="F380" r:id="rId59" display="https://podminky.urs.cz/item/CS_URS_2025_02/741370002"/>
    <hyperlink ref="F386" r:id="rId60" display="https://podminky.urs.cz/item/CS_URS_2025_02/751111011"/>
    <hyperlink ref="F392" r:id="rId61" display="https://podminky.urs.cz/item/CS_URS_2025_02/751311241"/>
    <hyperlink ref="F396" r:id="rId62" display="https://podminky.urs.cz/item/CS_URS_2025_02/751510041"/>
    <hyperlink ref="F415" r:id="rId63" display="https://podminky.urs.cz/item/CS_URS_2025_02/998763301"/>
    <hyperlink ref="F419" r:id="rId64" display="https://podminky.urs.cz/item/CS_URS_2025_02/766660001"/>
    <hyperlink ref="F426" r:id="rId65" display="https://podminky.urs.cz/item/CS_URS_2025_02/766691914"/>
    <hyperlink ref="F429" r:id="rId66" display="https://podminky.urs.cz/item/CS_URS_2025_02/998766101"/>
    <hyperlink ref="F433" r:id="rId67" display="https://podminky.urs.cz/item/CS_URS_2025_02/767641800"/>
    <hyperlink ref="F436" r:id="rId68" display="https://podminky.urs.cz/item/CS_URS_2025_02/998767101"/>
    <hyperlink ref="F440" r:id="rId69" display="https://podminky.urs.cz/item/CS_URS_2025_02/771111011"/>
    <hyperlink ref="F443" r:id="rId70" display="https://podminky.urs.cz/item/CS_URS_2025_02/771121011"/>
    <hyperlink ref="F446" r:id="rId71" display="https://podminky.urs.cz/item/CS_URS_2025_02/771151011"/>
    <hyperlink ref="F449" r:id="rId72" display="https://podminky.urs.cz/item/CS_URS_2025_02/771573810"/>
    <hyperlink ref="F452" r:id="rId73" display="https://podminky.urs.cz/item/CS_URS_2025_02/771574616"/>
    <hyperlink ref="F458" r:id="rId74" display="https://podminky.urs.cz/item/CS_URS_2025_02/771474112"/>
    <hyperlink ref="F466" r:id="rId75" display="https://podminky.urs.cz/item/CS_URS_2025_02/998771101"/>
    <hyperlink ref="F470" r:id="rId76" display="https://podminky.urs.cz/item/CS_URS_2025_02/775411810"/>
    <hyperlink ref="F473" r:id="rId77" display="https://podminky.urs.cz/item/CS_URS_2025_02/775541821"/>
    <hyperlink ref="F476" r:id="rId78" display="https://podminky.urs.cz/item/CS_URS_2025_02/775541151"/>
    <hyperlink ref="F483" r:id="rId79" display="https://podminky.urs.cz/item/CS_URS_2025_02/776430811"/>
    <hyperlink ref="F489" r:id="rId80" display="https://podminky.urs.cz/item/CS_URS_2025_02/998776101"/>
    <hyperlink ref="F493" r:id="rId81" display="https://podminky.urs.cz/item/CS_URS_2025_02/781121011"/>
    <hyperlink ref="F499" r:id="rId82" display="https://podminky.urs.cz/item/CS_URS_2025_02/781131112"/>
    <hyperlink ref="F502" r:id="rId83" display="https://podminky.urs.cz/item/CS_URS_2025_02/781131241"/>
    <hyperlink ref="F505" r:id="rId84" display="https://podminky.urs.cz/item/CS_URS_2025_02/781131242"/>
    <hyperlink ref="F508" r:id="rId85" display="https://podminky.urs.cz/item/CS_URS_2025_02/781131251"/>
    <hyperlink ref="F511" r:id="rId86" display="https://podminky.urs.cz/item/CS_URS_2025_02/781131264"/>
    <hyperlink ref="F517" r:id="rId87" display="https://podminky.urs.cz/item/CS_URS_2025_02/781151031"/>
    <hyperlink ref="F520" r:id="rId88" display="https://podminky.urs.cz/item/CS_URS_2025_02/781472215"/>
    <hyperlink ref="F529" r:id="rId89" display="https://podminky.urs.cz/item/CS_URS_2025_02/998781101"/>
    <hyperlink ref="F533" r:id="rId90" display="https://podminky.urs.cz/item/CS_URS_2025_02/784111031"/>
    <hyperlink ref="F549" r:id="rId91" display="https://podminky.urs.cz/item/CS_URS_2025_02/784121001"/>
    <hyperlink ref="F578" r:id="rId92" display="https://podminky.urs.cz/item/CS_URS_2025_02/784121011"/>
    <hyperlink ref="F607" r:id="rId93" display="https://podminky.urs.cz/item/CS_URS_2025_02/784161201"/>
    <hyperlink ref="F610" r:id="rId94" display="https://podminky.urs.cz/item/CS_URS_2025_02/784171101"/>
    <hyperlink ref="F616" r:id="rId95" display="https://podminky.urs.cz/item/CS_URS_2025_02/784181101"/>
    <hyperlink ref="F632" r:id="rId96" display="https://podminky.urs.cz/item/CS_URS_2025_02/784221101"/>
    <hyperlink ref="F650" r:id="rId97" display="https://podminky.urs.cz/item/CS_URS_2025_02/210280001"/>
    <hyperlink ref="F654" r:id="rId98" display="https://podminky.urs.cz/item/CS_URS_2025_02/468111221"/>
    <hyperlink ref="F659" r:id="rId99" display="https://podminky.urs.cz/item/CS_URS_2025_02/013002000"/>
    <hyperlink ref="F664" r:id="rId100" display="https://podminky.urs.cz/item/CS_URS_2025_02/030001000"/>
    <hyperlink ref="F668" r:id="rId101" display="https://podminky.urs.cz/item/CS_URS_2025_02/070001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0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82</v>
      </c>
      <c r="AZ2" s="130" t="s">
        <v>1046</v>
      </c>
      <c r="BA2" s="130" t="s">
        <v>1047</v>
      </c>
      <c r="BB2" s="130" t="s">
        <v>19</v>
      </c>
      <c r="BC2" s="130" t="s">
        <v>1048</v>
      </c>
      <c r="BD2" s="130" t="s">
        <v>86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2"/>
      <c r="AT3" s="19" t="s">
        <v>79</v>
      </c>
      <c r="AZ3" s="130" t="s">
        <v>1049</v>
      </c>
      <c r="BA3" s="130" t="s">
        <v>1050</v>
      </c>
      <c r="BB3" s="130" t="s">
        <v>19</v>
      </c>
      <c r="BC3" s="130" t="s">
        <v>1051</v>
      </c>
      <c r="BD3" s="130" t="s">
        <v>86</v>
      </c>
    </row>
    <row r="4" s="1" customFormat="1" ht="24.96" customHeight="1">
      <c r="B4" s="22"/>
      <c r="D4" s="133" t="s">
        <v>90</v>
      </c>
      <c r="L4" s="22"/>
      <c r="M4" s="134" t="s">
        <v>10</v>
      </c>
      <c r="AT4" s="19" t="s">
        <v>4</v>
      </c>
      <c r="AZ4" s="130" t="s">
        <v>94</v>
      </c>
      <c r="BA4" s="130" t="s">
        <v>1052</v>
      </c>
      <c r="BB4" s="130" t="s">
        <v>19</v>
      </c>
      <c r="BC4" s="130" t="s">
        <v>1053</v>
      </c>
      <c r="BD4" s="130" t="s">
        <v>86</v>
      </c>
    </row>
    <row r="5" s="1" customFormat="1" ht="6.96" customHeight="1">
      <c r="B5" s="22"/>
      <c r="L5" s="22"/>
      <c r="AZ5" s="130" t="s">
        <v>1054</v>
      </c>
      <c r="BA5" s="130" t="s">
        <v>1055</v>
      </c>
      <c r="BB5" s="130" t="s">
        <v>19</v>
      </c>
      <c r="BC5" s="130" t="s">
        <v>1056</v>
      </c>
      <c r="BD5" s="130" t="s">
        <v>86</v>
      </c>
    </row>
    <row r="6" s="1" customFormat="1" ht="12" customHeight="1">
      <c r="B6" s="22"/>
      <c r="D6" s="135" t="s">
        <v>16</v>
      </c>
      <c r="L6" s="22"/>
      <c r="AZ6" s="130" t="s">
        <v>102</v>
      </c>
      <c r="BA6" s="130" t="s">
        <v>1057</v>
      </c>
      <c r="BB6" s="130" t="s">
        <v>19</v>
      </c>
      <c r="BC6" s="130" t="s">
        <v>1058</v>
      </c>
      <c r="BD6" s="130" t="s">
        <v>86</v>
      </c>
    </row>
    <row r="7" s="1" customFormat="1" ht="16.5" customHeight="1">
      <c r="B7" s="22"/>
      <c r="E7" s="136" t="str">
        <f>'Rekapitulace stavby'!K6</f>
        <v>změna užívání</v>
      </c>
      <c r="F7" s="135"/>
      <c r="G7" s="135"/>
      <c r="H7" s="135"/>
      <c r="L7" s="22"/>
      <c r="AZ7" s="130" t="s">
        <v>1059</v>
      </c>
      <c r="BA7" s="130" t="s">
        <v>1060</v>
      </c>
      <c r="BB7" s="130" t="s">
        <v>19</v>
      </c>
      <c r="BC7" s="130" t="s">
        <v>1061</v>
      </c>
      <c r="BD7" s="130" t="s">
        <v>86</v>
      </c>
    </row>
    <row r="8" s="2" customFormat="1" ht="12" customHeight="1">
      <c r="A8" s="40"/>
      <c r="B8" s="46"/>
      <c r="C8" s="40"/>
      <c r="D8" s="135" t="s">
        <v>101</v>
      </c>
      <c r="E8" s="40"/>
      <c r="F8" s="40"/>
      <c r="G8" s="40"/>
      <c r="H8" s="40"/>
      <c r="I8" s="40"/>
      <c r="J8" s="40"/>
      <c r="K8" s="40"/>
      <c r="L8" s="13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Z8" s="130" t="s">
        <v>1062</v>
      </c>
      <c r="BA8" s="130" t="s">
        <v>1063</v>
      </c>
      <c r="BB8" s="130" t="s">
        <v>19</v>
      </c>
      <c r="BC8" s="130" t="s">
        <v>1064</v>
      </c>
      <c r="BD8" s="130" t="s">
        <v>86</v>
      </c>
    </row>
    <row r="9" s="2" customFormat="1" ht="16.5" customHeight="1">
      <c r="A9" s="40"/>
      <c r="B9" s="46"/>
      <c r="C9" s="40"/>
      <c r="D9" s="40"/>
      <c r="E9" s="138" t="s">
        <v>1065</v>
      </c>
      <c r="F9" s="40"/>
      <c r="G9" s="40"/>
      <c r="H9" s="40"/>
      <c r="I9" s="40"/>
      <c r="J9" s="40"/>
      <c r="K9" s="40"/>
      <c r="L9" s="13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Z9" s="130" t="s">
        <v>112</v>
      </c>
      <c r="BA9" s="130" t="s">
        <v>1066</v>
      </c>
      <c r="BB9" s="130" t="s">
        <v>19</v>
      </c>
      <c r="BC9" s="130" t="s">
        <v>1067</v>
      </c>
      <c r="BD9" s="130" t="s">
        <v>86</v>
      </c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5" t="s">
        <v>18</v>
      </c>
      <c r="E11" s="40"/>
      <c r="F11" s="139" t="s">
        <v>19</v>
      </c>
      <c r="G11" s="40"/>
      <c r="H11" s="40"/>
      <c r="I11" s="135" t="s">
        <v>20</v>
      </c>
      <c r="J11" s="139" t="s">
        <v>19</v>
      </c>
      <c r="K11" s="40"/>
      <c r="L11" s="13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5" t="s">
        <v>21</v>
      </c>
      <c r="E12" s="40"/>
      <c r="F12" s="139" t="s">
        <v>22</v>
      </c>
      <c r="G12" s="40"/>
      <c r="H12" s="40"/>
      <c r="I12" s="135" t="s">
        <v>23</v>
      </c>
      <c r="J12" s="140" t="str">
        <f>'Rekapitulace stavby'!AN8</f>
        <v>2. 11. 2025</v>
      </c>
      <c r="K12" s="40"/>
      <c r="L12" s="13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5" t="s">
        <v>25</v>
      </c>
      <c r="E14" s="40"/>
      <c r="F14" s="40"/>
      <c r="G14" s="40"/>
      <c r="H14" s="40"/>
      <c r="I14" s="135" t="s">
        <v>26</v>
      </c>
      <c r="J14" s="139" t="str">
        <f>IF('Rekapitulace stavby'!AN10="","",'Rekapitulace stavby'!AN10)</f>
        <v/>
      </c>
      <c r="K14" s="40"/>
      <c r="L14" s="13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9" t="str">
        <f>IF('Rekapitulace stavby'!E11="","",'Rekapitulace stavby'!E11)</f>
        <v xml:space="preserve"> </v>
      </c>
      <c r="F15" s="40"/>
      <c r="G15" s="40"/>
      <c r="H15" s="40"/>
      <c r="I15" s="135" t="s">
        <v>27</v>
      </c>
      <c r="J15" s="139" t="str">
        <f>IF('Rekapitulace stavby'!AN11="","",'Rekapitulace stavby'!AN11)</f>
        <v/>
      </c>
      <c r="K15" s="40"/>
      <c r="L15" s="13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5" t="s">
        <v>28</v>
      </c>
      <c r="E17" s="40"/>
      <c r="F17" s="40"/>
      <c r="G17" s="40"/>
      <c r="H17" s="40"/>
      <c r="I17" s="135" t="s">
        <v>26</v>
      </c>
      <c r="J17" s="35" t="str">
        <f>'Rekapitulace stavby'!AN13</f>
        <v>Vyplň údaj</v>
      </c>
      <c r="K17" s="40"/>
      <c r="L17" s="13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9"/>
      <c r="G18" s="139"/>
      <c r="H18" s="139"/>
      <c r="I18" s="135" t="s">
        <v>27</v>
      </c>
      <c r="J18" s="35" t="str">
        <f>'Rekapitulace stavby'!AN14</f>
        <v>Vyplň údaj</v>
      </c>
      <c r="K18" s="40"/>
      <c r="L18" s="13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5" t="s">
        <v>30</v>
      </c>
      <c r="E20" s="40"/>
      <c r="F20" s="40"/>
      <c r="G20" s="40"/>
      <c r="H20" s="40"/>
      <c r="I20" s="135" t="s">
        <v>26</v>
      </c>
      <c r="J20" s="139" t="str">
        <f>IF('Rekapitulace stavby'!AN16="","",'Rekapitulace stavby'!AN16)</f>
        <v/>
      </c>
      <c r="K20" s="40"/>
      <c r="L20" s="13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9" t="str">
        <f>IF('Rekapitulace stavby'!E17="","",'Rekapitulace stavby'!E17)</f>
        <v xml:space="preserve"> </v>
      </c>
      <c r="F21" s="40"/>
      <c r="G21" s="40"/>
      <c r="H21" s="40"/>
      <c r="I21" s="135" t="s">
        <v>27</v>
      </c>
      <c r="J21" s="139" t="str">
        <f>IF('Rekapitulace stavby'!AN17="","",'Rekapitulace stavby'!AN17)</f>
        <v/>
      </c>
      <c r="K21" s="40"/>
      <c r="L21" s="13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5" t="s">
        <v>32</v>
      </c>
      <c r="E23" s="40"/>
      <c r="F23" s="40"/>
      <c r="G23" s="40"/>
      <c r="H23" s="40"/>
      <c r="I23" s="135" t="s">
        <v>26</v>
      </c>
      <c r="J23" s="139" t="str">
        <f>IF('Rekapitulace stavby'!AN19="","",'Rekapitulace stavby'!AN19)</f>
        <v/>
      </c>
      <c r="K23" s="40"/>
      <c r="L23" s="13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9" t="str">
        <f>IF('Rekapitulace stavby'!E20="","",'Rekapitulace stavby'!E20)</f>
        <v xml:space="preserve"> </v>
      </c>
      <c r="F24" s="40"/>
      <c r="G24" s="40"/>
      <c r="H24" s="40"/>
      <c r="I24" s="135" t="s">
        <v>27</v>
      </c>
      <c r="J24" s="139" t="str">
        <f>IF('Rekapitulace stavby'!AN20="","",'Rekapitulace stavby'!AN20)</f>
        <v/>
      </c>
      <c r="K24" s="40"/>
      <c r="L24" s="13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5" t="s">
        <v>33</v>
      </c>
      <c r="E26" s="40"/>
      <c r="F26" s="40"/>
      <c r="G26" s="40"/>
      <c r="H26" s="40"/>
      <c r="I26" s="40"/>
      <c r="J26" s="40"/>
      <c r="K26" s="40"/>
      <c r="L26" s="13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5"/>
      <c r="E29" s="145"/>
      <c r="F29" s="145"/>
      <c r="G29" s="145"/>
      <c r="H29" s="145"/>
      <c r="I29" s="145"/>
      <c r="J29" s="145"/>
      <c r="K29" s="145"/>
      <c r="L29" s="13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6" t="s">
        <v>35</v>
      </c>
      <c r="E30" s="40"/>
      <c r="F30" s="40"/>
      <c r="G30" s="40"/>
      <c r="H30" s="40"/>
      <c r="I30" s="40"/>
      <c r="J30" s="147">
        <f>ROUND(J102, 2)</f>
        <v>0</v>
      </c>
      <c r="K30" s="40"/>
      <c r="L30" s="13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5"/>
      <c r="E31" s="145"/>
      <c r="F31" s="145"/>
      <c r="G31" s="145"/>
      <c r="H31" s="145"/>
      <c r="I31" s="145"/>
      <c r="J31" s="145"/>
      <c r="K31" s="145"/>
      <c r="L31" s="13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8" t="s">
        <v>37</v>
      </c>
      <c r="G32" s="40"/>
      <c r="H32" s="40"/>
      <c r="I32" s="148" t="s">
        <v>36</v>
      </c>
      <c r="J32" s="148" t="s">
        <v>38</v>
      </c>
      <c r="K32" s="40"/>
      <c r="L32" s="13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9" t="s">
        <v>39</v>
      </c>
      <c r="E33" s="135" t="s">
        <v>40</v>
      </c>
      <c r="F33" s="150">
        <f>ROUND((SUM(BE102:BE523)),  2)</f>
        <v>0</v>
      </c>
      <c r="G33" s="40"/>
      <c r="H33" s="40"/>
      <c r="I33" s="151">
        <v>0.20999999999999999</v>
      </c>
      <c r="J33" s="150">
        <f>ROUND(((SUM(BE102:BE523))*I33),  2)</f>
        <v>0</v>
      </c>
      <c r="K33" s="40"/>
      <c r="L33" s="13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5" t="s">
        <v>41</v>
      </c>
      <c r="F34" s="150">
        <f>ROUND((SUM(BF102:BF523)),  2)</f>
        <v>0</v>
      </c>
      <c r="G34" s="40"/>
      <c r="H34" s="40"/>
      <c r="I34" s="151">
        <v>0.12</v>
      </c>
      <c r="J34" s="150">
        <f>ROUND(((SUM(BF102:BF523))*I34),  2)</f>
        <v>0</v>
      </c>
      <c r="K34" s="40"/>
      <c r="L34" s="13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5" t="s">
        <v>42</v>
      </c>
      <c r="F35" s="150">
        <f>ROUND((SUM(BG102:BG523)),  2)</f>
        <v>0</v>
      </c>
      <c r="G35" s="40"/>
      <c r="H35" s="40"/>
      <c r="I35" s="151">
        <v>0.20999999999999999</v>
      </c>
      <c r="J35" s="150">
        <f>0</f>
        <v>0</v>
      </c>
      <c r="K35" s="40"/>
      <c r="L35" s="13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5" t="s">
        <v>43</v>
      </c>
      <c r="F36" s="150">
        <f>ROUND((SUM(BH102:BH523)),  2)</f>
        <v>0</v>
      </c>
      <c r="G36" s="40"/>
      <c r="H36" s="40"/>
      <c r="I36" s="151">
        <v>0.12</v>
      </c>
      <c r="J36" s="150">
        <f>0</f>
        <v>0</v>
      </c>
      <c r="K36" s="40"/>
      <c r="L36" s="13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5" t="s">
        <v>44</v>
      </c>
      <c r="F37" s="150">
        <f>ROUND((SUM(BI102:BI523)),  2)</f>
        <v>0</v>
      </c>
      <c r="G37" s="40"/>
      <c r="H37" s="40"/>
      <c r="I37" s="151">
        <v>0</v>
      </c>
      <c r="J37" s="150">
        <f>0</f>
        <v>0</v>
      </c>
      <c r="K37" s="40"/>
      <c r="L37" s="13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2"/>
      <c r="D39" s="153" t="s">
        <v>45</v>
      </c>
      <c r="E39" s="154"/>
      <c r="F39" s="154"/>
      <c r="G39" s="155" t="s">
        <v>46</v>
      </c>
      <c r="H39" s="156" t="s">
        <v>47</v>
      </c>
      <c r="I39" s="154"/>
      <c r="J39" s="157">
        <f>SUM(J30:J37)</f>
        <v>0</v>
      </c>
      <c r="K39" s="158"/>
      <c r="L39" s="13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117</v>
      </c>
      <c r="D45" s="42"/>
      <c r="E45" s="42"/>
      <c r="F45" s="42"/>
      <c r="G45" s="42"/>
      <c r="H45" s="42"/>
      <c r="I45" s="42"/>
      <c r="J45" s="42"/>
      <c r="K45" s="42"/>
      <c r="L45" s="13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3" t="str">
        <f>E7</f>
        <v>změna užívání</v>
      </c>
      <c r="F48" s="34"/>
      <c r="G48" s="34"/>
      <c r="H48" s="34"/>
      <c r="I48" s="42"/>
      <c r="J48" s="42"/>
      <c r="K48" s="42"/>
      <c r="L48" s="13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101</v>
      </c>
      <c r="D49" s="42"/>
      <c r="E49" s="42"/>
      <c r="F49" s="42"/>
      <c r="G49" s="42"/>
      <c r="H49" s="42"/>
      <c r="I49" s="42"/>
      <c r="J49" s="42"/>
      <c r="K49" s="42"/>
      <c r="L49" s="13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02 - Bistro a garáž</v>
      </c>
      <c r="F50" s="42"/>
      <c r="G50" s="42"/>
      <c r="H50" s="42"/>
      <c r="I50" s="42"/>
      <c r="J50" s="42"/>
      <c r="K50" s="42"/>
      <c r="L50" s="13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2. 11. 2025</v>
      </c>
      <c r="K52" s="42"/>
      <c r="L52" s="13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30</v>
      </c>
      <c r="J54" s="38" t="str">
        <f>E21</f>
        <v xml:space="preserve"> </v>
      </c>
      <c r="K54" s="42"/>
      <c r="L54" s="13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28</v>
      </c>
      <c r="D55" s="42"/>
      <c r="E55" s="42"/>
      <c r="F55" s="29" t="str">
        <f>IF(E18="","",E18)</f>
        <v>Vyplň údaj</v>
      </c>
      <c r="G55" s="42"/>
      <c r="H55" s="42"/>
      <c r="I55" s="34" t="s">
        <v>32</v>
      </c>
      <c r="J55" s="38" t="str">
        <f>E24</f>
        <v xml:space="preserve"> </v>
      </c>
      <c r="K55" s="42"/>
      <c r="L55" s="13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4" t="s">
        <v>118</v>
      </c>
      <c r="D57" s="165"/>
      <c r="E57" s="165"/>
      <c r="F57" s="165"/>
      <c r="G57" s="165"/>
      <c r="H57" s="165"/>
      <c r="I57" s="165"/>
      <c r="J57" s="166" t="s">
        <v>119</v>
      </c>
      <c r="K57" s="165"/>
      <c r="L57" s="13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7" t="s">
        <v>67</v>
      </c>
      <c r="D59" s="42"/>
      <c r="E59" s="42"/>
      <c r="F59" s="42"/>
      <c r="G59" s="42"/>
      <c r="H59" s="42"/>
      <c r="I59" s="42"/>
      <c r="J59" s="104">
        <f>J102</f>
        <v>0</v>
      </c>
      <c r="K59" s="42"/>
      <c r="L59" s="13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120</v>
      </c>
    </row>
    <row r="60" s="9" customFormat="1" ht="24.96" customHeight="1">
      <c r="A60" s="9"/>
      <c r="B60" s="168"/>
      <c r="C60" s="169"/>
      <c r="D60" s="170" t="s">
        <v>121</v>
      </c>
      <c r="E60" s="171"/>
      <c r="F60" s="171"/>
      <c r="G60" s="171"/>
      <c r="H60" s="171"/>
      <c r="I60" s="171"/>
      <c r="J60" s="172">
        <f>J103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122</v>
      </c>
      <c r="E61" s="177"/>
      <c r="F61" s="177"/>
      <c r="G61" s="177"/>
      <c r="H61" s="177"/>
      <c r="I61" s="177"/>
      <c r="J61" s="178">
        <f>J104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123</v>
      </c>
      <c r="E62" s="177"/>
      <c r="F62" s="177"/>
      <c r="G62" s="177"/>
      <c r="H62" s="177"/>
      <c r="I62" s="177"/>
      <c r="J62" s="178">
        <f>J114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124</v>
      </c>
      <c r="E63" s="177"/>
      <c r="F63" s="177"/>
      <c r="G63" s="177"/>
      <c r="H63" s="177"/>
      <c r="I63" s="177"/>
      <c r="J63" s="178">
        <f>J121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125</v>
      </c>
      <c r="E64" s="177"/>
      <c r="F64" s="177"/>
      <c r="G64" s="177"/>
      <c r="H64" s="177"/>
      <c r="I64" s="177"/>
      <c r="J64" s="178">
        <f>J143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126</v>
      </c>
      <c r="E65" s="177"/>
      <c r="F65" s="177"/>
      <c r="G65" s="177"/>
      <c r="H65" s="177"/>
      <c r="I65" s="177"/>
      <c r="J65" s="178">
        <f>J156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8"/>
      <c r="C66" s="169"/>
      <c r="D66" s="170" t="s">
        <v>127</v>
      </c>
      <c r="E66" s="171"/>
      <c r="F66" s="171"/>
      <c r="G66" s="171"/>
      <c r="H66" s="171"/>
      <c r="I66" s="171"/>
      <c r="J66" s="172">
        <f>J169</f>
        <v>0</v>
      </c>
      <c r="K66" s="169"/>
      <c r="L66" s="173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4"/>
      <c r="C67" s="175"/>
      <c r="D67" s="176" t="s">
        <v>128</v>
      </c>
      <c r="E67" s="177"/>
      <c r="F67" s="177"/>
      <c r="G67" s="177"/>
      <c r="H67" s="177"/>
      <c r="I67" s="177"/>
      <c r="J67" s="178">
        <f>J170</f>
        <v>0</v>
      </c>
      <c r="K67" s="175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4"/>
      <c r="C68" s="175"/>
      <c r="D68" s="176" t="s">
        <v>129</v>
      </c>
      <c r="E68" s="177"/>
      <c r="F68" s="177"/>
      <c r="G68" s="177"/>
      <c r="H68" s="177"/>
      <c r="I68" s="177"/>
      <c r="J68" s="178">
        <f>J174</f>
        <v>0</v>
      </c>
      <c r="K68" s="175"/>
      <c r="L68" s="17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4"/>
      <c r="C69" s="175"/>
      <c r="D69" s="176" t="s">
        <v>130</v>
      </c>
      <c r="E69" s="177"/>
      <c r="F69" s="177"/>
      <c r="G69" s="177"/>
      <c r="H69" s="177"/>
      <c r="I69" s="177"/>
      <c r="J69" s="178">
        <f>J221</f>
        <v>0</v>
      </c>
      <c r="K69" s="175"/>
      <c r="L69" s="17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4"/>
      <c r="C70" s="175"/>
      <c r="D70" s="176" t="s">
        <v>132</v>
      </c>
      <c r="E70" s="177"/>
      <c r="F70" s="177"/>
      <c r="G70" s="177"/>
      <c r="H70" s="177"/>
      <c r="I70" s="177"/>
      <c r="J70" s="178">
        <f>J253</f>
        <v>0</v>
      </c>
      <c r="K70" s="175"/>
      <c r="L70" s="17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4"/>
      <c r="C71" s="175"/>
      <c r="D71" s="176" t="s">
        <v>135</v>
      </c>
      <c r="E71" s="177"/>
      <c r="F71" s="177"/>
      <c r="G71" s="177"/>
      <c r="H71" s="177"/>
      <c r="I71" s="177"/>
      <c r="J71" s="178">
        <f>J287</f>
        <v>0</v>
      </c>
      <c r="K71" s="175"/>
      <c r="L71" s="179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4"/>
      <c r="C72" s="175"/>
      <c r="D72" s="176" t="s">
        <v>136</v>
      </c>
      <c r="E72" s="177"/>
      <c r="F72" s="177"/>
      <c r="G72" s="177"/>
      <c r="H72" s="177"/>
      <c r="I72" s="177"/>
      <c r="J72" s="178">
        <f>J295</f>
        <v>0</v>
      </c>
      <c r="K72" s="175"/>
      <c r="L72" s="179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4"/>
      <c r="C73" s="175"/>
      <c r="D73" s="176" t="s">
        <v>137</v>
      </c>
      <c r="E73" s="177"/>
      <c r="F73" s="177"/>
      <c r="G73" s="177"/>
      <c r="H73" s="177"/>
      <c r="I73" s="177"/>
      <c r="J73" s="178">
        <f>J299</f>
        <v>0</v>
      </c>
      <c r="K73" s="175"/>
      <c r="L73" s="179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4"/>
      <c r="C74" s="175"/>
      <c r="D74" s="176" t="s">
        <v>138</v>
      </c>
      <c r="E74" s="177"/>
      <c r="F74" s="177"/>
      <c r="G74" s="177"/>
      <c r="H74" s="177"/>
      <c r="I74" s="177"/>
      <c r="J74" s="178">
        <f>J306</f>
        <v>0</v>
      </c>
      <c r="K74" s="175"/>
      <c r="L74" s="179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4"/>
      <c r="C75" s="175"/>
      <c r="D75" s="176" t="s">
        <v>139</v>
      </c>
      <c r="E75" s="177"/>
      <c r="F75" s="177"/>
      <c r="G75" s="177"/>
      <c r="H75" s="177"/>
      <c r="I75" s="177"/>
      <c r="J75" s="178">
        <f>J355</f>
        <v>0</v>
      </c>
      <c r="K75" s="175"/>
      <c r="L75" s="179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4"/>
      <c r="C76" s="175"/>
      <c r="D76" s="176" t="s">
        <v>140</v>
      </c>
      <c r="E76" s="177"/>
      <c r="F76" s="177"/>
      <c r="G76" s="177"/>
      <c r="H76" s="177"/>
      <c r="I76" s="177"/>
      <c r="J76" s="178">
        <f>J374</f>
        <v>0</v>
      </c>
      <c r="K76" s="175"/>
      <c r="L76" s="179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74"/>
      <c r="C77" s="175"/>
      <c r="D77" s="176" t="s">
        <v>141</v>
      </c>
      <c r="E77" s="177"/>
      <c r="F77" s="177"/>
      <c r="G77" s="177"/>
      <c r="H77" s="177"/>
      <c r="I77" s="177"/>
      <c r="J77" s="178">
        <f>J388</f>
        <v>0</v>
      </c>
      <c r="K77" s="175"/>
      <c r="L77" s="179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74"/>
      <c r="C78" s="175"/>
      <c r="D78" s="176" t="s">
        <v>143</v>
      </c>
      <c r="E78" s="177"/>
      <c r="F78" s="177"/>
      <c r="G78" s="177"/>
      <c r="H78" s="177"/>
      <c r="I78" s="177"/>
      <c r="J78" s="178">
        <f>J399</f>
        <v>0</v>
      </c>
      <c r="K78" s="175"/>
      <c r="L78" s="179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74"/>
      <c r="C79" s="175"/>
      <c r="D79" s="176" t="s">
        <v>146</v>
      </c>
      <c r="E79" s="177"/>
      <c r="F79" s="177"/>
      <c r="G79" s="177"/>
      <c r="H79" s="177"/>
      <c r="I79" s="177"/>
      <c r="J79" s="178">
        <f>J433</f>
        <v>0</v>
      </c>
      <c r="K79" s="175"/>
      <c r="L79" s="179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74"/>
      <c r="C80" s="175"/>
      <c r="D80" s="176" t="s">
        <v>147</v>
      </c>
      <c r="E80" s="177"/>
      <c r="F80" s="177"/>
      <c r="G80" s="177"/>
      <c r="H80" s="177"/>
      <c r="I80" s="177"/>
      <c r="J80" s="178">
        <f>J482</f>
        <v>0</v>
      </c>
      <c r="K80" s="175"/>
      <c r="L80" s="179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9" customFormat="1" ht="24.96" customHeight="1">
      <c r="A81" s="9"/>
      <c r="B81" s="168"/>
      <c r="C81" s="169"/>
      <c r="D81" s="170" t="s">
        <v>148</v>
      </c>
      <c r="E81" s="171"/>
      <c r="F81" s="171"/>
      <c r="G81" s="171"/>
      <c r="H81" s="171"/>
      <c r="I81" s="171"/>
      <c r="J81" s="172">
        <f>J519</f>
        <v>0</v>
      </c>
      <c r="K81" s="169"/>
      <c r="L81" s="173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</row>
    <row r="82" s="10" customFormat="1" ht="19.92" customHeight="1">
      <c r="A82" s="10"/>
      <c r="B82" s="174"/>
      <c r="C82" s="175"/>
      <c r="D82" s="176" t="s">
        <v>150</v>
      </c>
      <c r="E82" s="177"/>
      <c r="F82" s="177"/>
      <c r="G82" s="177"/>
      <c r="H82" s="177"/>
      <c r="I82" s="177"/>
      <c r="J82" s="178">
        <f>J520</f>
        <v>0</v>
      </c>
      <c r="K82" s="175"/>
      <c r="L82" s="179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2" customFormat="1" ht="21.84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61"/>
      <c r="C84" s="62"/>
      <c r="D84" s="62"/>
      <c r="E84" s="62"/>
      <c r="F84" s="62"/>
      <c r="G84" s="62"/>
      <c r="H84" s="62"/>
      <c r="I84" s="62"/>
      <c r="J84" s="62"/>
      <c r="K84" s="62"/>
      <c r="L84" s="13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8" s="2" customFormat="1" ht="6.96" customHeight="1">
      <c r="A88" s="40"/>
      <c r="B88" s="63"/>
      <c r="C88" s="64"/>
      <c r="D88" s="64"/>
      <c r="E88" s="64"/>
      <c r="F88" s="64"/>
      <c r="G88" s="64"/>
      <c r="H88" s="64"/>
      <c r="I88" s="64"/>
      <c r="J88" s="64"/>
      <c r="K88" s="64"/>
      <c r="L88" s="137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24.96" customHeight="1">
      <c r="A89" s="40"/>
      <c r="B89" s="41"/>
      <c r="C89" s="25" t="s">
        <v>155</v>
      </c>
      <c r="D89" s="42"/>
      <c r="E89" s="42"/>
      <c r="F89" s="42"/>
      <c r="G89" s="42"/>
      <c r="H89" s="42"/>
      <c r="I89" s="42"/>
      <c r="J89" s="42"/>
      <c r="K89" s="42"/>
      <c r="L89" s="137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37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4" t="s">
        <v>16</v>
      </c>
      <c r="D91" s="42"/>
      <c r="E91" s="42"/>
      <c r="F91" s="42"/>
      <c r="G91" s="42"/>
      <c r="H91" s="42"/>
      <c r="I91" s="42"/>
      <c r="J91" s="42"/>
      <c r="K91" s="42"/>
      <c r="L91" s="137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6.5" customHeight="1">
      <c r="A92" s="40"/>
      <c r="B92" s="41"/>
      <c r="C92" s="42"/>
      <c r="D92" s="42"/>
      <c r="E92" s="163" t="str">
        <f>E7</f>
        <v>změna užívání</v>
      </c>
      <c r="F92" s="34"/>
      <c r="G92" s="34"/>
      <c r="H92" s="34"/>
      <c r="I92" s="42"/>
      <c r="J92" s="42"/>
      <c r="K92" s="42"/>
      <c r="L92" s="137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2" customHeight="1">
      <c r="A93" s="40"/>
      <c r="B93" s="41"/>
      <c r="C93" s="34" t="s">
        <v>101</v>
      </c>
      <c r="D93" s="42"/>
      <c r="E93" s="42"/>
      <c r="F93" s="42"/>
      <c r="G93" s="42"/>
      <c r="H93" s="42"/>
      <c r="I93" s="42"/>
      <c r="J93" s="42"/>
      <c r="K93" s="42"/>
      <c r="L93" s="137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6.5" customHeight="1">
      <c r="A94" s="40"/>
      <c r="B94" s="41"/>
      <c r="C94" s="42"/>
      <c r="D94" s="42"/>
      <c r="E94" s="71" t="str">
        <f>E9</f>
        <v>SO 02 - Bistro a garáž</v>
      </c>
      <c r="F94" s="42"/>
      <c r="G94" s="42"/>
      <c r="H94" s="42"/>
      <c r="I94" s="42"/>
      <c r="J94" s="42"/>
      <c r="K94" s="42"/>
      <c r="L94" s="137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6.96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137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12" customHeight="1">
      <c r="A96" s="40"/>
      <c r="B96" s="41"/>
      <c r="C96" s="34" t="s">
        <v>21</v>
      </c>
      <c r="D96" s="42"/>
      <c r="E96" s="42"/>
      <c r="F96" s="29" t="str">
        <f>F12</f>
        <v xml:space="preserve"> </v>
      </c>
      <c r="G96" s="42"/>
      <c r="H96" s="42"/>
      <c r="I96" s="34" t="s">
        <v>23</v>
      </c>
      <c r="J96" s="74" t="str">
        <f>IF(J12="","",J12)</f>
        <v>2. 11. 2025</v>
      </c>
      <c r="K96" s="42"/>
      <c r="L96" s="137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6.96" customHeight="1">
      <c r="A97" s="40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137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15.15" customHeight="1">
      <c r="A98" s="40"/>
      <c r="B98" s="41"/>
      <c r="C98" s="34" t="s">
        <v>25</v>
      </c>
      <c r="D98" s="42"/>
      <c r="E98" s="42"/>
      <c r="F98" s="29" t="str">
        <f>E15</f>
        <v xml:space="preserve"> </v>
      </c>
      <c r="G98" s="42"/>
      <c r="H98" s="42"/>
      <c r="I98" s="34" t="s">
        <v>30</v>
      </c>
      <c r="J98" s="38" t="str">
        <f>E21</f>
        <v xml:space="preserve"> </v>
      </c>
      <c r="K98" s="42"/>
      <c r="L98" s="137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  <row r="99" s="2" customFormat="1" ht="15.15" customHeight="1">
      <c r="A99" s="40"/>
      <c r="B99" s="41"/>
      <c r="C99" s="34" t="s">
        <v>28</v>
      </c>
      <c r="D99" s="42"/>
      <c r="E99" s="42"/>
      <c r="F99" s="29" t="str">
        <f>IF(E18="","",E18)</f>
        <v>Vyplň údaj</v>
      </c>
      <c r="G99" s="42"/>
      <c r="H99" s="42"/>
      <c r="I99" s="34" t="s">
        <v>32</v>
      </c>
      <c r="J99" s="38" t="str">
        <f>E24</f>
        <v xml:space="preserve"> </v>
      </c>
      <c r="K99" s="42"/>
      <c r="L99" s="137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</row>
    <row r="100" s="2" customFormat="1" ht="10.32" customHeight="1">
      <c r="A100" s="40"/>
      <c r="B100" s="41"/>
      <c r="C100" s="42"/>
      <c r="D100" s="42"/>
      <c r="E100" s="42"/>
      <c r="F100" s="42"/>
      <c r="G100" s="42"/>
      <c r="H100" s="42"/>
      <c r="I100" s="42"/>
      <c r="J100" s="42"/>
      <c r="K100" s="42"/>
      <c r="L100" s="137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</row>
    <row r="101" s="11" customFormat="1" ht="29.28" customHeight="1">
      <c r="A101" s="180"/>
      <c r="B101" s="181"/>
      <c r="C101" s="182" t="s">
        <v>156</v>
      </c>
      <c r="D101" s="183" t="s">
        <v>54</v>
      </c>
      <c r="E101" s="183" t="s">
        <v>50</v>
      </c>
      <c r="F101" s="183" t="s">
        <v>51</v>
      </c>
      <c r="G101" s="183" t="s">
        <v>157</v>
      </c>
      <c r="H101" s="183" t="s">
        <v>158</v>
      </c>
      <c r="I101" s="183" t="s">
        <v>159</v>
      </c>
      <c r="J101" s="183" t="s">
        <v>119</v>
      </c>
      <c r="K101" s="184" t="s">
        <v>160</v>
      </c>
      <c r="L101" s="185"/>
      <c r="M101" s="94" t="s">
        <v>19</v>
      </c>
      <c r="N101" s="95" t="s">
        <v>39</v>
      </c>
      <c r="O101" s="95" t="s">
        <v>161</v>
      </c>
      <c r="P101" s="95" t="s">
        <v>162</v>
      </c>
      <c r="Q101" s="95" t="s">
        <v>163</v>
      </c>
      <c r="R101" s="95" t="s">
        <v>164</v>
      </c>
      <c r="S101" s="95" t="s">
        <v>165</v>
      </c>
      <c r="T101" s="96" t="s">
        <v>166</v>
      </c>
      <c r="U101" s="180"/>
      <c r="V101" s="180"/>
      <c r="W101" s="180"/>
      <c r="X101" s="180"/>
      <c r="Y101" s="180"/>
      <c r="Z101" s="180"/>
      <c r="AA101" s="180"/>
      <c r="AB101" s="180"/>
      <c r="AC101" s="180"/>
      <c r="AD101" s="180"/>
      <c r="AE101" s="180"/>
    </row>
    <row r="102" s="2" customFormat="1" ht="22.8" customHeight="1">
      <c r="A102" s="40"/>
      <c r="B102" s="41"/>
      <c r="C102" s="101" t="s">
        <v>167</v>
      </c>
      <c r="D102" s="42"/>
      <c r="E102" s="42"/>
      <c r="F102" s="42"/>
      <c r="G102" s="42"/>
      <c r="H102" s="42"/>
      <c r="I102" s="42"/>
      <c r="J102" s="186">
        <f>BK102</f>
        <v>0</v>
      </c>
      <c r="K102" s="42"/>
      <c r="L102" s="46"/>
      <c r="M102" s="97"/>
      <c r="N102" s="187"/>
      <c r="O102" s="98"/>
      <c r="P102" s="188">
        <f>P103+P169+P519</f>
        <v>0</v>
      </c>
      <c r="Q102" s="98"/>
      <c r="R102" s="188">
        <f>R103+R169+R519</f>
        <v>38.003953760000002</v>
      </c>
      <c r="S102" s="98"/>
      <c r="T102" s="189">
        <f>T103+T169+T519</f>
        <v>16.93256191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68</v>
      </c>
      <c r="AU102" s="19" t="s">
        <v>120</v>
      </c>
      <c r="BK102" s="190">
        <f>BK103+BK169+BK519</f>
        <v>0</v>
      </c>
    </row>
    <row r="103" s="12" customFormat="1" ht="25.92" customHeight="1">
      <c r="A103" s="12"/>
      <c r="B103" s="191"/>
      <c r="C103" s="192"/>
      <c r="D103" s="193" t="s">
        <v>68</v>
      </c>
      <c r="E103" s="194" t="s">
        <v>168</v>
      </c>
      <c r="F103" s="194" t="s">
        <v>169</v>
      </c>
      <c r="G103" s="192"/>
      <c r="H103" s="192"/>
      <c r="I103" s="195"/>
      <c r="J103" s="196">
        <f>BK103</f>
        <v>0</v>
      </c>
      <c r="K103" s="192"/>
      <c r="L103" s="197"/>
      <c r="M103" s="198"/>
      <c r="N103" s="199"/>
      <c r="O103" s="199"/>
      <c r="P103" s="200">
        <f>P104+P114+P121+P143+P156</f>
        <v>0</v>
      </c>
      <c r="Q103" s="199"/>
      <c r="R103" s="200">
        <f>R104+R114+R121+R143+R156</f>
        <v>28.879894419999999</v>
      </c>
      <c r="S103" s="199"/>
      <c r="T103" s="201">
        <f>T104+T114+T121+T143+T156</f>
        <v>11.969200000000001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2" t="s">
        <v>77</v>
      </c>
      <c r="AT103" s="203" t="s">
        <v>68</v>
      </c>
      <c r="AU103" s="203" t="s">
        <v>69</v>
      </c>
      <c r="AY103" s="202" t="s">
        <v>170</v>
      </c>
      <c r="BK103" s="204">
        <f>BK104+BK114+BK121+BK143+BK156</f>
        <v>0</v>
      </c>
    </row>
    <row r="104" s="12" customFormat="1" ht="22.8" customHeight="1">
      <c r="A104" s="12"/>
      <c r="B104" s="191"/>
      <c r="C104" s="192"/>
      <c r="D104" s="193" t="s">
        <v>68</v>
      </c>
      <c r="E104" s="205" t="s">
        <v>77</v>
      </c>
      <c r="F104" s="205" t="s">
        <v>171</v>
      </c>
      <c r="G104" s="192"/>
      <c r="H104" s="192"/>
      <c r="I104" s="195"/>
      <c r="J104" s="206">
        <f>BK104</f>
        <v>0</v>
      </c>
      <c r="K104" s="192"/>
      <c r="L104" s="197"/>
      <c r="M104" s="198"/>
      <c r="N104" s="199"/>
      <c r="O104" s="199"/>
      <c r="P104" s="200">
        <f>SUM(P105:P113)</f>
        <v>0</v>
      </c>
      <c r="Q104" s="199"/>
      <c r="R104" s="200">
        <f>SUM(R105:R113)</f>
        <v>20</v>
      </c>
      <c r="S104" s="199"/>
      <c r="T104" s="201">
        <f>SUM(T105:T113)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2" t="s">
        <v>77</v>
      </c>
      <c r="AT104" s="203" t="s">
        <v>68</v>
      </c>
      <c r="AU104" s="203" t="s">
        <v>77</v>
      </c>
      <c r="AY104" s="202" t="s">
        <v>170</v>
      </c>
      <c r="BK104" s="204">
        <f>SUM(BK105:BK113)</f>
        <v>0</v>
      </c>
    </row>
    <row r="105" s="2" customFormat="1" ht="33" customHeight="1">
      <c r="A105" s="40"/>
      <c r="B105" s="41"/>
      <c r="C105" s="207" t="s">
        <v>77</v>
      </c>
      <c r="D105" s="207" t="s">
        <v>172</v>
      </c>
      <c r="E105" s="208" t="s">
        <v>173</v>
      </c>
      <c r="F105" s="209" t="s">
        <v>174</v>
      </c>
      <c r="G105" s="210" t="s">
        <v>175</v>
      </c>
      <c r="H105" s="211">
        <v>10</v>
      </c>
      <c r="I105" s="212"/>
      <c r="J105" s="213">
        <f>ROUND(I105*H105,2)</f>
        <v>0</v>
      </c>
      <c r="K105" s="209" t="s">
        <v>176</v>
      </c>
      <c r="L105" s="46"/>
      <c r="M105" s="214" t="s">
        <v>19</v>
      </c>
      <c r="N105" s="215" t="s">
        <v>40</v>
      </c>
      <c r="O105" s="86"/>
      <c r="P105" s="216">
        <f>O105*H105</f>
        <v>0</v>
      </c>
      <c r="Q105" s="216">
        <v>0</v>
      </c>
      <c r="R105" s="216">
        <f>Q105*H105</f>
        <v>0</v>
      </c>
      <c r="S105" s="216">
        <v>0</v>
      </c>
      <c r="T105" s="217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8" t="s">
        <v>177</v>
      </c>
      <c r="AT105" s="218" t="s">
        <v>172</v>
      </c>
      <c r="AU105" s="218" t="s">
        <v>79</v>
      </c>
      <c r="AY105" s="19" t="s">
        <v>170</v>
      </c>
      <c r="BE105" s="219">
        <f>IF(N105="základní",J105,0)</f>
        <v>0</v>
      </c>
      <c r="BF105" s="219">
        <f>IF(N105="snížená",J105,0)</f>
        <v>0</v>
      </c>
      <c r="BG105" s="219">
        <f>IF(N105="zákl. přenesená",J105,0)</f>
        <v>0</v>
      </c>
      <c r="BH105" s="219">
        <f>IF(N105="sníž. přenesená",J105,0)</f>
        <v>0</v>
      </c>
      <c r="BI105" s="219">
        <f>IF(N105="nulová",J105,0)</f>
        <v>0</v>
      </c>
      <c r="BJ105" s="19" t="s">
        <v>77</v>
      </c>
      <c r="BK105" s="219">
        <f>ROUND(I105*H105,2)</f>
        <v>0</v>
      </c>
      <c r="BL105" s="19" t="s">
        <v>177</v>
      </c>
      <c r="BM105" s="218" t="s">
        <v>1068</v>
      </c>
    </row>
    <row r="106" s="2" customFormat="1">
      <c r="A106" s="40"/>
      <c r="B106" s="41"/>
      <c r="C106" s="42"/>
      <c r="D106" s="220" t="s">
        <v>179</v>
      </c>
      <c r="E106" s="42"/>
      <c r="F106" s="221" t="s">
        <v>180</v>
      </c>
      <c r="G106" s="42"/>
      <c r="H106" s="42"/>
      <c r="I106" s="222"/>
      <c r="J106" s="42"/>
      <c r="K106" s="42"/>
      <c r="L106" s="46"/>
      <c r="M106" s="223"/>
      <c r="N106" s="224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179</v>
      </c>
      <c r="AU106" s="19" t="s">
        <v>79</v>
      </c>
    </row>
    <row r="107" s="2" customFormat="1">
      <c r="A107" s="40"/>
      <c r="B107" s="41"/>
      <c r="C107" s="42"/>
      <c r="D107" s="225" t="s">
        <v>181</v>
      </c>
      <c r="E107" s="42"/>
      <c r="F107" s="226" t="s">
        <v>182</v>
      </c>
      <c r="G107" s="42"/>
      <c r="H107" s="42"/>
      <c r="I107" s="222"/>
      <c r="J107" s="42"/>
      <c r="K107" s="42"/>
      <c r="L107" s="46"/>
      <c r="M107" s="223"/>
      <c r="N107" s="224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181</v>
      </c>
      <c r="AU107" s="19" t="s">
        <v>79</v>
      </c>
    </row>
    <row r="108" s="2" customFormat="1" ht="24.15" customHeight="1">
      <c r="A108" s="40"/>
      <c r="B108" s="41"/>
      <c r="C108" s="207" t="s">
        <v>79</v>
      </c>
      <c r="D108" s="207" t="s">
        <v>172</v>
      </c>
      <c r="E108" s="208" t="s">
        <v>1069</v>
      </c>
      <c r="F108" s="209" t="s">
        <v>1070</v>
      </c>
      <c r="G108" s="210" t="s">
        <v>175</v>
      </c>
      <c r="H108" s="211">
        <v>10</v>
      </c>
      <c r="I108" s="212"/>
      <c r="J108" s="213">
        <f>ROUND(I108*H108,2)</f>
        <v>0</v>
      </c>
      <c r="K108" s="209" t="s">
        <v>176</v>
      </c>
      <c r="L108" s="46"/>
      <c r="M108" s="214" t="s">
        <v>19</v>
      </c>
      <c r="N108" s="215" t="s">
        <v>40</v>
      </c>
      <c r="O108" s="86"/>
      <c r="P108" s="216">
        <f>O108*H108</f>
        <v>0</v>
      </c>
      <c r="Q108" s="216">
        <v>0</v>
      </c>
      <c r="R108" s="216">
        <f>Q108*H108</f>
        <v>0</v>
      </c>
      <c r="S108" s="216">
        <v>0</v>
      </c>
      <c r="T108" s="217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8" t="s">
        <v>177</v>
      </c>
      <c r="AT108" s="218" t="s">
        <v>172</v>
      </c>
      <c r="AU108" s="218" t="s">
        <v>79</v>
      </c>
      <c r="AY108" s="19" t="s">
        <v>170</v>
      </c>
      <c r="BE108" s="219">
        <f>IF(N108="základní",J108,0)</f>
        <v>0</v>
      </c>
      <c r="BF108" s="219">
        <f>IF(N108="snížená",J108,0)</f>
        <v>0</v>
      </c>
      <c r="BG108" s="219">
        <f>IF(N108="zákl. přenesená",J108,0)</f>
        <v>0</v>
      </c>
      <c r="BH108" s="219">
        <f>IF(N108="sníž. přenesená",J108,0)</f>
        <v>0</v>
      </c>
      <c r="BI108" s="219">
        <f>IF(N108="nulová",J108,0)</f>
        <v>0</v>
      </c>
      <c r="BJ108" s="19" t="s">
        <v>77</v>
      </c>
      <c r="BK108" s="219">
        <f>ROUND(I108*H108,2)</f>
        <v>0</v>
      </c>
      <c r="BL108" s="19" t="s">
        <v>177</v>
      </c>
      <c r="BM108" s="218" t="s">
        <v>1071</v>
      </c>
    </row>
    <row r="109" s="2" customFormat="1">
      <c r="A109" s="40"/>
      <c r="B109" s="41"/>
      <c r="C109" s="42"/>
      <c r="D109" s="220" t="s">
        <v>179</v>
      </c>
      <c r="E109" s="42"/>
      <c r="F109" s="221" t="s">
        <v>1072</v>
      </c>
      <c r="G109" s="42"/>
      <c r="H109" s="42"/>
      <c r="I109" s="222"/>
      <c r="J109" s="42"/>
      <c r="K109" s="42"/>
      <c r="L109" s="46"/>
      <c r="M109" s="223"/>
      <c r="N109" s="224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179</v>
      </c>
      <c r="AU109" s="19" t="s">
        <v>79</v>
      </c>
    </row>
    <row r="110" s="2" customFormat="1">
      <c r="A110" s="40"/>
      <c r="B110" s="41"/>
      <c r="C110" s="42"/>
      <c r="D110" s="225" t="s">
        <v>181</v>
      </c>
      <c r="E110" s="42"/>
      <c r="F110" s="226" t="s">
        <v>1073</v>
      </c>
      <c r="G110" s="42"/>
      <c r="H110" s="42"/>
      <c r="I110" s="222"/>
      <c r="J110" s="42"/>
      <c r="K110" s="42"/>
      <c r="L110" s="46"/>
      <c r="M110" s="223"/>
      <c r="N110" s="224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181</v>
      </c>
      <c r="AU110" s="19" t="s">
        <v>79</v>
      </c>
    </row>
    <row r="111" s="2" customFormat="1" ht="16.5" customHeight="1">
      <c r="A111" s="40"/>
      <c r="B111" s="41"/>
      <c r="C111" s="248" t="s">
        <v>86</v>
      </c>
      <c r="D111" s="248" t="s">
        <v>265</v>
      </c>
      <c r="E111" s="249" t="s">
        <v>1074</v>
      </c>
      <c r="F111" s="250" t="s">
        <v>1075</v>
      </c>
      <c r="G111" s="251" t="s">
        <v>224</v>
      </c>
      <c r="H111" s="252">
        <v>20</v>
      </c>
      <c r="I111" s="253"/>
      <c r="J111" s="254">
        <f>ROUND(I111*H111,2)</f>
        <v>0</v>
      </c>
      <c r="K111" s="250" t="s">
        <v>176</v>
      </c>
      <c r="L111" s="255"/>
      <c r="M111" s="256" t="s">
        <v>19</v>
      </c>
      <c r="N111" s="257" t="s">
        <v>40</v>
      </c>
      <c r="O111" s="86"/>
      <c r="P111" s="216">
        <f>O111*H111</f>
        <v>0</v>
      </c>
      <c r="Q111" s="216">
        <v>1</v>
      </c>
      <c r="R111" s="216">
        <f>Q111*H111</f>
        <v>20</v>
      </c>
      <c r="S111" s="216">
        <v>0</v>
      </c>
      <c r="T111" s="217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8" t="s">
        <v>228</v>
      </c>
      <c r="AT111" s="218" t="s">
        <v>265</v>
      </c>
      <c r="AU111" s="218" t="s">
        <v>79</v>
      </c>
      <c r="AY111" s="19" t="s">
        <v>170</v>
      </c>
      <c r="BE111" s="219">
        <f>IF(N111="základní",J111,0)</f>
        <v>0</v>
      </c>
      <c r="BF111" s="219">
        <f>IF(N111="snížená",J111,0)</f>
        <v>0</v>
      </c>
      <c r="BG111" s="219">
        <f>IF(N111="zákl. přenesená",J111,0)</f>
        <v>0</v>
      </c>
      <c r="BH111" s="219">
        <f>IF(N111="sníž. přenesená",J111,0)</f>
        <v>0</v>
      </c>
      <c r="BI111" s="219">
        <f>IF(N111="nulová",J111,0)</f>
        <v>0</v>
      </c>
      <c r="BJ111" s="19" t="s">
        <v>77</v>
      </c>
      <c r="BK111" s="219">
        <f>ROUND(I111*H111,2)</f>
        <v>0</v>
      </c>
      <c r="BL111" s="19" t="s">
        <v>177</v>
      </c>
      <c r="BM111" s="218" t="s">
        <v>1076</v>
      </c>
    </row>
    <row r="112" s="2" customFormat="1">
      <c r="A112" s="40"/>
      <c r="B112" s="41"/>
      <c r="C112" s="42"/>
      <c r="D112" s="220" t="s">
        <v>179</v>
      </c>
      <c r="E112" s="42"/>
      <c r="F112" s="221" t="s">
        <v>1075</v>
      </c>
      <c r="G112" s="42"/>
      <c r="H112" s="42"/>
      <c r="I112" s="222"/>
      <c r="J112" s="42"/>
      <c r="K112" s="42"/>
      <c r="L112" s="46"/>
      <c r="M112" s="223"/>
      <c r="N112" s="224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179</v>
      </c>
      <c r="AU112" s="19" t="s">
        <v>79</v>
      </c>
    </row>
    <row r="113" s="14" customFormat="1">
      <c r="A113" s="14"/>
      <c r="B113" s="237"/>
      <c r="C113" s="238"/>
      <c r="D113" s="220" t="s">
        <v>189</v>
      </c>
      <c r="E113" s="238"/>
      <c r="F113" s="240" t="s">
        <v>1077</v>
      </c>
      <c r="G113" s="238"/>
      <c r="H113" s="241">
        <v>20</v>
      </c>
      <c r="I113" s="242"/>
      <c r="J113" s="238"/>
      <c r="K113" s="238"/>
      <c r="L113" s="243"/>
      <c r="M113" s="244"/>
      <c r="N113" s="245"/>
      <c r="O113" s="245"/>
      <c r="P113" s="245"/>
      <c r="Q113" s="245"/>
      <c r="R113" s="245"/>
      <c r="S113" s="245"/>
      <c r="T113" s="246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7" t="s">
        <v>189</v>
      </c>
      <c r="AU113" s="247" t="s">
        <v>79</v>
      </c>
      <c r="AV113" s="14" t="s">
        <v>79</v>
      </c>
      <c r="AW113" s="14" t="s">
        <v>4</v>
      </c>
      <c r="AX113" s="14" t="s">
        <v>77</v>
      </c>
      <c r="AY113" s="247" t="s">
        <v>170</v>
      </c>
    </row>
    <row r="114" s="12" customFormat="1" ht="22.8" customHeight="1">
      <c r="A114" s="12"/>
      <c r="B114" s="191"/>
      <c r="C114" s="192"/>
      <c r="D114" s="193" t="s">
        <v>68</v>
      </c>
      <c r="E114" s="205" t="s">
        <v>86</v>
      </c>
      <c r="F114" s="205" t="s">
        <v>183</v>
      </c>
      <c r="G114" s="192"/>
      <c r="H114" s="192"/>
      <c r="I114" s="195"/>
      <c r="J114" s="206">
        <f>BK114</f>
        <v>0</v>
      </c>
      <c r="K114" s="192"/>
      <c r="L114" s="197"/>
      <c r="M114" s="198"/>
      <c r="N114" s="199"/>
      <c r="O114" s="199"/>
      <c r="P114" s="200">
        <f>SUM(P115:P120)</f>
        <v>0</v>
      </c>
      <c r="Q114" s="199"/>
      <c r="R114" s="200">
        <f>SUM(R115:R120)</f>
        <v>2.5902219999999998</v>
      </c>
      <c r="S114" s="199"/>
      <c r="T114" s="201">
        <f>SUM(T115:T120)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02" t="s">
        <v>77</v>
      </c>
      <c r="AT114" s="203" t="s">
        <v>68</v>
      </c>
      <c r="AU114" s="203" t="s">
        <v>77</v>
      </c>
      <c r="AY114" s="202" t="s">
        <v>170</v>
      </c>
      <c r="BK114" s="204">
        <f>SUM(BK115:BK120)</f>
        <v>0</v>
      </c>
    </row>
    <row r="115" s="2" customFormat="1" ht="24.15" customHeight="1">
      <c r="A115" s="40"/>
      <c r="B115" s="41"/>
      <c r="C115" s="207" t="s">
        <v>177</v>
      </c>
      <c r="D115" s="207" t="s">
        <v>172</v>
      </c>
      <c r="E115" s="208" t="s">
        <v>1078</v>
      </c>
      <c r="F115" s="209" t="s">
        <v>1079</v>
      </c>
      <c r="G115" s="210" t="s">
        <v>175</v>
      </c>
      <c r="H115" s="211">
        <v>1.45</v>
      </c>
      <c r="I115" s="212"/>
      <c r="J115" s="213">
        <f>ROUND(I115*H115,2)</f>
        <v>0</v>
      </c>
      <c r="K115" s="209" t="s">
        <v>176</v>
      </c>
      <c r="L115" s="46"/>
      <c r="M115" s="214" t="s">
        <v>19</v>
      </c>
      <c r="N115" s="215" t="s">
        <v>40</v>
      </c>
      <c r="O115" s="86"/>
      <c r="P115" s="216">
        <f>O115*H115</f>
        <v>0</v>
      </c>
      <c r="Q115" s="216">
        <v>1.78636</v>
      </c>
      <c r="R115" s="216">
        <f>Q115*H115</f>
        <v>2.5902219999999998</v>
      </c>
      <c r="S115" s="216">
        <v>0</v>
      </c>
      <c r="T115" s="217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8" t="s">
        <v>177</v>
      </c>
      <c r="AT115" s="218" t="s">
        <v>172</v>
      </c>
      <c r="AU115" s="218" t="s">
        <v>79</v>
      </c>
      <c r="AY115" s="19" t="s">
        <v>170</v>
      </c>
      <c r="BE115" s="219">
        <f>IF(N115="základní",J115,0)</f>
        <v>0</v>
      </c>
      <c r="BF115" s="219">
        <f>IF(N115="snížená",J115,0)</f>
        <v>0</v>
      </c>
      <c r="BG115" s="219">
        <f>IF(N115="zákl. přenesená",J115,0)</f>
        <v>0</v>
      </c>
      <c r="BH115" s="219">
        <f>IF(N115="sníž. přenesená",J115,0)</f>
        <v>0</v>
      </c>
      <c r="BI115" s="219">
        <f>IF(N115="nulová",J115,0)</f>
        <v>0</v>
      </c>
      <c r="BJ115" s="19" t="s">
        <v>77</v>
      </c>
      <c r="BK115" s="219">
        <f>ROUND(I115*H115,2)</f>
        <v>0</v>
      </c>
      <c r="BL115" s="19" t="s">
        <v>177</v>
      </c>
      <c r="BM115" s="218" t="s">
        <v>1080</v>
      </c>
    </row>
    <row r="116" s="2" customFormat="1">
      <c r="A116" s="40"/>
      <c r="B116" s="41"/>
      <c r="C116" s="42"/>
      <c r="D116" s="220" t="s">
        <v>179</v>
      </c>
      <c r="E116" s="42"/>
      <c r="F116" s="221" t="s">
        <v>1081</v>
      </c>
      <c r="G116" s="42"/>
      <c r="H116" s="42"/>
      <c r="I116" s="222"/>
      <c r="J116" s="42"/>
      <c r="K116" s="42"/>
      <c r="L116" s="46"/>
      <c r="M116" s="223"/>
      <c r="N116" s="224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179</v>
      </c>
      <c r="AU116" s="19" t="s">
        <v>79</v>
      </c>
    </row>
    <row r="117" s="2" customFormat="1">
      <c r="A117" s="40"/>
      <c r="B117" s="41"/>
      <c r="C117" s="42"/>
      <c r="D117" s="225" t="s">
        <v>181</v>
      </c>
      <c r="E117" s="42"/>
      <c r="F117" s="226" t="s">
        <v>1082</v>
      </c>
      <c r="G117" s="42"/>
      <c r="H117" s="42"/>
      <c r="I117" s="222"/>
      <c r="J117" s="42"/>
      <c r="K117" s="42"/>
      <c r="L117" s="46"/>
      <c r="M117" s="223"/>
      <c r="N117" s="224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181</v>
      </c>
      <c r="AU117" s="19" t="s">
        <v>79</v>
      </c>
    </row>
    <row r="118" s="13" customFormat="1">
      <c r="A118" s="13"/>
      <c r="B118" s="227"/>
      <c r="C118" s="228"/>
      <c r="D118" s="220" t="s">
        <v>189</v>
      </c>
      <c r="E118" s="229" t="s">
        <v>19</v>
      </c>
      <c r="F118" s="230" t="s">
        <v>190</v>
      </c>
      <c r="G118" s="228"/>
      <c r="H118" s="229" t="s">
        <v>19</v>
      </c>
      <c r="I118" s="231"/>
      <c r="J118" s="228"/>
      <c r="K118" s="228"/>
      <c r="L118" s="232"/>
      <c r="M118" s="233"/>
      <c r="N118" s="234"/>
      <c r="O118" s="234"/>
      <c r="P118" s="234"/>
      <c r="Q118" s="234"/>
      <c r="R118" s="234"/>
      <c r="S118" s="234"/>
      <c r="T118" s="235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6" t="s">
        <v>189</v>
      </c>
      <c r="AU118" s="236" t="s">
        <v>79</v>
      </c>
      <c r="AV118" s="13" t="s">
        <v>77</v>
      </c>
      <c r="AW118" s="13" t="s">
        <v>31</v>
      </c>
      <c r="AX118" s="13" t="s">
        <v>69</v>
      </c>
      <c r="AY118" s="236" t="s">
        <v>170</v>
      </c>
    </row>
    <row r="119" s="13" customFormat="1">
      <c r="A119" s="13"/>
      <c r="B119" s="227"/>
      <c r="C119" s="228"/>
      <c r="D119" s="220" t="s">
        <v>189</v>
      </c>
      <c r="E119" s="229" t="s">
        <v>19</v>
      </c>
      <c r="F119" s="230" t="s">
        <v>1083</v>
      </c>
      <c r="G119" s="228"/>
      <c r="H119" s="229" t="s">
        <v>19</v>
      </c>
      <c r="I119" s="231"/>
      <c r="J119" s="228"/>
      <c r="K119" s="228"/>
      <c r="L119" s="232"/>
      <c r="M119" s="233"/>
      <c r="N119" s="234"/>
      <c r="O119" s="234"/>
      <c r="P119" s="234"/>
      <c r="Q119" s="234"/>
      <c r="R119" s="234"/>
      <c r="S119" s="234"/>
      <c r="T119" s="235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6" t="s">
        <v>189</v>
      </c>
      <c r="AU119" s="236" t="s">
        <v>79</v>
      </c>
      <c r="AV119" s="13" t="s">
        <v>77</v>
      </c>
      <c r="AW119" s="13" t="s">
        <v>31</v>
      </c>
      <c r="AX119" s="13" t="s">
        <v>69</v>
      </c>
      <c r="AY119" s="236" t="s">
        <v>170</v>
      </c>
    </row>
    <row r="120" s="14" customFormat="1">
      <c r="A120" s="14"/>
      <c r="B120" s="237"/>
      <c r="C120" s="238"/>
      <c r="D120" s="220" t="s">
        <v>189</v>
      </c>
      <c r="E120" s="239" t="s">
        <v>19</v>
      </c>
      <c r="F120" s="240" t="s">
        <v>94</v>
      </c>
      <c r="G120" s="238"/>
      <c r="H120" s="241">
        <v>1.45</v>
      </c>
      <c r="I120" s="242"/>
      <c r="J120" s="238"/>
      <c r="K120" s="238"/>
      <c r="L120" s="243"/>
      <c r="M120" s="244"/>
      <c r="N120" s="245"/>
      <c r="O120" s="245"/>
      <c r="P120" s="245"/>
      <c r="Q120" s="245"/>
      <c r="R120" s="245"/>
      <c r="S120" s="245"/>
      <c r="T120" s="246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7" t="s">
        <v>189</v>
      </c>
      <c r="AU120" s="247" t="s">
        <v>79</v>
      </c>
      <c r="AV120" s="14" t="s">
        <v>79</v>
      </c>
      <c r="AW120" s="14" t="s">
        <v>31</v>
      </c>
      <c r="AX120" s="14" t="s">
        <v>77</v>
      </c>
      <c r="AY120" s="247" t="s">
        <v>170</v>
      </c>
    </row>
    <row r="121" s="12" customFormat="1" ht="22.8" customHeight="1">
      <c r="A121" s="12"/>
      <c r="B121" s="191"/>
      <c r="C121" s="192"/>
      <c r="D121" s="193" t="s">
        <v>68</v>
      </c>
      <c r="E121" s="205" t="s">
        <v>192</v>
      </c>
      <c r="F121" s="205" t="s">
        <v>193</v>
      </c>
      <c r="G121" s="192"/>
      <c r="H121" s="192"/>
      <c r="I121" s="195"/>
      <c r="J121" s="206">
        <f>BK121</f>
        <v>0</v>
      </c>
      <c r="K121" s="192"/>
      <c r="L121" s="197"/>
      <c r="M121" s="198"/>
      <c r="N121" s="199"/>
      <c r="O121" s="199"/>
      <c r="P121" s="200">
        <f>SUM(P122:P142)</f>
        <v>0</v>
      </c>
      <c r="Q121" s="199"/>
      <c r="R121" s="200">
        <f>SUM(R122:R142)</f>
        <v>6.2896724199999996</v>
      </c>
      <c r="S121" s="199"/>
      <c r="T121" s="201">
        <f>SUM(T122:T142)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02" t="s">
        <v>77</v>
      </c>
      <c r="AT121" s="203" t="s">
        <v>68</v>
      </c>
      <c r="AU121" s="203" t="s">
        <v>77</v>
      </c>
      <c r="AY121" s="202" t="s">
        <v>170</v>
      </c>
      <c r="BK121" s="204">
        <f>SUM(BK122:BK142)</f>
        <v>0</v>
      </c>
    </row>
    <row r="122" s="2" customFormat="1" ht="24.15" customHeight="1">
      <c r="A122" s="40"/>
      <c r="B122" s="41"/>
      <c r="C122" s="207" t="s">
        <v>208</v>
      </c>
      <c r="D122" s="207" t="s">
        <v>172</v>
      </c>
      <c r="E122" s="208" t="s">
        <v>1084</v>
      </c>
      <c r="F122" s="209" t="s">
        <v>1085</v>
      </c>
      <c r="G122" s="210" t="s">
        <v>203</v>
      </c>
      <c r="H122" s="211">
        <v>27.442</v>
      </c>
      <c r="I122" s="212"/>
      <c r="J122" s="213">
        <f>ROUND(I122*H122,2)</f>
        <v>0</v>
      </c>
      <c r="K122" s="209" t="s">
        <v>176</v>
      </c>
      <c r="L122" s="46"/>
      <c r="M122" s="214" t="s">
        <v>19</v>
      </c>
      <c r="N122" s="215" t="s">
        <v>40</v>
      </c>
      <c r="O122" s="86"/>
      <c r="P122" s="216">
        <f>O122*H122</f>
        <v>0</v>
      </c>
      <c r="Q122" s="216">
        <v>0.00025999999999999998</v>
      </c>
      <c r="R122" s="216">
        <f>Q122*H122</f>
        <v>0.0071349199999999995</v>
      </c>
      <c r="S122" s="216">
        <v>0</v>
      </c>
      <c r="T122" s="217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8" t="s">
        <v>177</v>
      </c>
      <c r="AT122" s="218" t="s">
        <v>172</v>
      </c>
      <c r="AU122" s="218" t="s">
        <v>79</v>
      </c>
      <c r="AY122" s="19" t="s">
        <v>170</v>
      </c>
      <c r="BE122" s="219">
        <f>IF(N122="základní",J122,0)</f>
        <v>0</v>
      </c>
      <c r="BF122" s="219">
        <f>IF(N122="snížená",J122,0)</f>
        <v>0</v>
      </c>
      <c r="BG122" s="219">
        <f>IF(N122="zákl. přenesená",J122,0)</f>
        <v>0</v>
      </c>
      <c r="BH122" s="219">
        <f>IF(N122="sníž. přenesená",J122,0)</f>
        <v>0</v>
      </c>
      <c r="BI122" s="219">
        <f>IF(N122="nulová",J122,0)</f>
        <v>0</v>
      </c>
      <c r="BJ122" s="19" t="s">
        <v>77</v>
      </c>
      <c r="BK122" s="219">
        <f>ROUND(I122*H122,2)</f>
        <v>0</v>
      </c>
      <c r="BL122" s="19" t="s">
        <v>177</v>
      </c>
      <c r="BM122" s="218" t="s">
        <v>1086</v>
      </c>
    </row>
    <row r="123" s="2" customFormat="1">
      <c r="A123" s="40"/>
      <c r="B123" s="41"/>
      <c r="C123" s="42"/>
      <c r="D123" s="220" t="s">
        <v>179</v>
      </c>
      <c r="E123" s="42"/>
      <c r="F123" s="221" t="s">
        <v>1087</v>
      </c>
      <c r="G123" s="42"/>
      <c r="H123" s="42"/>
      <c r="I123" s="222"/>
      <c r="J123" s="42"/>
      <c r="K123" s="42"/>
      <c r="L123" s="46"/>
      <c r="M123" s="223"/>
      <c r="N123" s="224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179</v>
      </c>
      <c r="AU123" s="19" t="s">
        <v>79</v>
      </c>
    </row>
    <row r="124" s="2" customFormat="1">
      <c r="A124" s="40"/>
      <c r="B124" s="41"/>
      <c r="C124" s="42"/>
      <c r="D124" s="225" t="s">
        <v>181</v>
      </c>
      <c r="E124" s="42"/>
      <c r="F124" s="226" t="s">
        <v>1088</v>
      </c>
      <c r="G124" s="42"/>
      <c r="H124" s="42"/>
      <c r="I124" s="222"/>
      <c r="J124" s="42"/>
      <c r="K124" s="42"/>
      <c r="L124" s="46"/>
      <c r="M124" s="223"/>
      <c r="N124" s="224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181</v>
      </c>
      <c r="AU124" s="19" t="s">
        <v>79</v>
      </c>
    </row>
    <row r="125" s="13" customFormat="1">
      <c r="A125" s="13"/>
      <c r="B125" s="227"/>
      <c r="C125" s="228"/>
      <c r="D125" s="220" t="s">
        <v>189</v>
      </c>
      <c r="E125" s="229" t="s">
        <v>19</v>
      </c>
      <c r="F125" s="230" t="s">
        <v>190</v>
      </c>
      <c r="G125" s="228"/>
      <c r="H125" s="229" t="s">
        <v>19</v>
      </c>
      <c r="I125" s="231"/>
      <c r="J125" s="228"/>
      <c r="K125" s="228"/>
      <c r="L125" s="232"/>
      <c r="M125" s="233"/>
      <c r="N125" s="234"/>
      <c r="O125" s="234"/>
      <c r="P125" s="234"/>
      <c r="Q125" s="234"/>
      <c r="R125" s="234"/>
      <c r="S125" s="234"/>
      <c r="T125" s="235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6" t="s">
        <v>189</v>
      </c>
      <c r="AU125" s="236" t="s">
        <v>79</v>
      </c>
      <c r="AV125" s="13" t="s">
        <v>77</v>
      </c>
      <c r="AW125" s="13" t="s">
        <v>31</v>
      </c>
      <c r="AX125" s="13" t="s">
        <v>69</v>
      </c>
      <c r="AY125" s="236" t="s">
        <v>170</v>
      </c>
    </row>
    <row r="126" s="13" customFormat="1">
      <c r="A126" s="13"/>
      <c r="B126" s="227"/>
      <c r="C126" s="228"/>
      <c r="D126" s="220" t="s">
        <v>189</v>
      </c>
      <c r="E126" s="229" t="s">
        <v>19</v>
      </c>
      <c r="F126" s="230" t="s">
        <v>1089</v>
      </c>
      <c r="G126" s="228"/>
      <c r="H126" s="229" t="s">
        <v>19</v>
      </c>
      <c r="I126" s="231"/>
      <c r="J126" s="228"/>
      <c r="K126" s="228"/>
      <c r="L126" s="232"/>
      <c r="M126" s="233"/>
      <c r="N126" s="234"/>
      <c r="O126" s="234"/>
      <c r="P126" s="234"/>
      <c r="Q126" s="234"/>
      <c r="R126" s="234"/>
      <c r="S126" s="234"/>
      <c r="T126" s="23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6" t="s">
        <v>189</v>
      </c>
      <c r="AU126" s="236" t="s">
        <v>79</v>
      </c>
      <c r="AV126" s="13" t="s">
        <v>77</v>
      </c>
      <c r="AW126" s="13" t="s">
        <v>31</v>
      </c>
      <c r="AX126" s="13" t="s">
        <v>69</v>
      </c>
      <c r="AY126" s="236" t="s">
        <v>170</v>
      </c>
    </row>
    <row r="127" s="14" customFormat="1">
      <c r="A127" s="14"/>
      <c r="B127" s="237"/>
      <c r="C127" s="238"/>
      <c r="D127" s="220" t="s">
        <v>189</v>
      </c>
      <c r="E127" s="239" t="s">
        <v>19</v>
      </c>
      <c r="F127" s="240" t="s">
        <v>1054</v>
      </c>
      <c r="G127" s="238"/>
      <c r="H127" s="241">
        <v>27.442</v>
      </c>
      <c r="I127" s="242"/>
      <c r="J127" s="238"/>
      <c r="K127" s="238"/>
      <c r="L127" s="243"/>
      <c r="M127" s="244"/>
      <c r="N127" s="245"/>
      <c r="O127" s="245"/>
      <c r="P127" s="245"/>
      <c r="Q127" s="245"/>
      <c r="R127" s="245"/>
      <c r="S127" s="245"/>
      <c r="T127" s="246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7" t="s">
        <v>189</v>
      </c>
      <c r="AU127" s="247" t="s">
        <v>79</v>
      </c>
      <c r="AV127" s="14" t="s">
        <v>79</v>
      </c>
      <c r="AW127" s="14" t="s">
        <v>31</v>
      </c>
      <c r="AX127" s="14" t="s">
        <v>77</v>
      </c>
      <c r="AY127" s="247" t="s">
        <v>170</v>
      </c>
    </row>
    <row r="128" s="2" customFormat="1" ht="24.15" customHeight="1">
      <c r="A128" s="40"/>
      <c r="B128" s="41"/>
      <c r="C128" s="207" t="s">
        <v>192</v>
      </c>
      <c r="D128" s="207" t="s">
        <v>172</v>
      </c>
      <c r="E128" s="208" t="s">
        <v>1090</v>
      </c>
      <c r="F128" s="209" t="s">
        <v>1091</v>
      </c>
      <c r="G128" s="210" t="s">
        <v>203</v>
      </c>
      <c r="H128" s="211">
        <v>27.442</v>
      </c>
      <c r="I128" s="212"/>
      <c r="J128" s="213">
        <f>ROUND(I128*H128,2)</f>
        <v>0</v>
      </c>
      <c r="K128" s="209" t="s">
        <v>176</v>
      </c>
      <c r="L128" s="46"/>
      <c r="M128" s="214" t="s">
        <v>19</v>
      </c>
      <c r="N128" s="215" t="s">
        <v>40</v>
      </c>
      <c r="O128" s="86"/>
      <c r="P128" s="216">
        <f>O128*H128</f>
        <v>0</v>
      </c>
      <c r="Q128" s="216">
        <v>0.01575</v>
      </c>
      <c r="R128" s="216">
        <f>Q128*H128</f>
        <v>0.43221150000000003</v>
      </c>
      <c r="S128" s="216">
        <v>0</v>
      </c>
      <c r="T128" s="217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8" t="s">
        <v>177</v>
      </c>
      <c r="AT128" s="218" t="s">
        <v>172</v>
      </c>
      <c r="AU128" s="218" t="s">
        <v>79</v>
      </c>
      <c r="AY128" s="19" t="s">
        <v>170</v>
      </c>
      <c r="BE128" s="219">
        <f>IF(N128="základní",J128,0)</f>
        <v>0</v>
      </c>
      <c r="BF128" s="219">
        <f>IF(N128="snížená",J128,0)</f>
        <v>0</v>
      </c>
      <c r="BG128" s="219">
        <f>IF(N128="zákl. přenesená",J128,0)</f>
        <v>0</v>
      </c>
      <c r="BH128" s="219">
        <f>IF(N128="sníž. přenesená",J128,0)</f>
        <v>0</v>
      </c>
      <c r="BI128" s="219">
        <f>IF(N128="nulová",J128,0)</f>
        <v>0</v>
      </c>
      <c r="BJ128" s="19" t="s">
        <v>77</v>
      </c>
      <c r="BK128" s="219">
        <f>ROUND(I128*H128,2)</f>
        <v>0</v>
      </c>
      <c r="BL128" s="19" t="s">
        <v>177</v>
      </c>
      <c r="BM128" s="218" t="s">
        <v>1092</v>
      </c>
    </row>
    <row r="129" s="2" customFormat="1">
      <c r="A129" s="40"/>
      <c r="B129" s="41"/>
      <c r="C129" s="42"/>
      <c r="D129" s="220" t="s">
        <v>179</v>
      </c>
      <c r="E129" s="42"/>
      <c r="F129" s="221" t="s">
        <v>1093</v>
      </c>
      <c r="G129" s="42"/>
      <c r="H129" s="42"/>
      <c r="I129" s="222"/>
      <c r="J129" s="42"/>
      <c r="K129" s="42"/>
      <c r="L129" s="46"/>
      <c r="M129" s="223"/>
      <c r="N129" s="224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179</v>
      </c>
      <c r="AU129" s="19" t="s">
        <v>79</v>
      </c>
    </row>
    <row r="130" s="2" customFormat="1">
      <c r="A130" s="40"/>
      <c r="B130" s="41"/>
      <c r="C130" s="42"/>
      <c r="D130" s="225" t="s">
        <v>181</v>
      </c>
      <c r="E130" s="42"/>
      <c r="F130" s="226" t="s">
        <v>1094</v>
      </c>
      <c r="G130" s="42"/>
      <c r="H130" s="42"/>
      <c r="I130" s="222"/>
      <c r="J130" s="42"/>
      <c r="K130" s="42"/>
      <c r="L130" s="46"/>
      <c r="M130" s="223"/>
      <c r="N130" s="224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181</v>
      </c>
      <c r="AU130" s="19" t="s">
        <v>79</v>
      </c>
    </row>
    <row r="131" s="13" customFormat="1">
      <c r="A131" s="13"/>
      <c r="B131" s="227"/>
      <c r="C131" s="228"/>
      <c r="D131" s="220" t="s">
        <v>189</v>
      </c>
      <c r="E131" s="229" t="s">
        <v>19</v>
      </c>
      <c r="F131" s="230" t="s">
        <v>190</v>
      </c>
      <c r="G131" s="228"/>
      <c r="H131" s="229" t="s">
        <v>19</v>
      </c>
      <c r="I131" s="231"/>
      <c r="J131" s="228"/>
      <c r="K131" s="228"/>
      <c r="L131" s="232"/>
      <c r="M131" s="233"/>
      <c r="N131" s="234"/>
      <c r="O131" s="234"/>
      <c r="P131" s="234"/>
      <c r="Q131" s="234"/>
      <c r="R131" s="234"/>
      <c r="S131" s="234"/>
      <c r="T131" s="23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6" t="s">
        <v>189</v>
      </c>
      <c r="AU131" s="236" t="s">
        <v>79</v>
      </c>
      <c r="AV131" s="13" t="s">
        <v>77</v>
      </c>
      <c r="AW131" s="13" t="s">
        <v>31</v>
      </c>
      <c r="AX131" s="13" t="s">
        <v>69</v>
      </c>
      <c r="AY131" s="236" t="s">
        <v>170</v>
      </c>
    </row>
    <row r="132" s="13" customFormat="1">
      <c r="A132" s="13"/>
      <c r="B132" s="227"/>
      <c r="C132" s="228"/>
      <c r="D132" s="220" t="s">
        <v>189</v>
      </c>
      <c r="E132" s="229" t="s">
        <v>19</v>
      </c>
      <c r="F132" s="230" t="s">
        <v>1089</v>
      </c>
      <c r="G132" s="228"/>
      <c r="H132" s="229" t="s">
        <v>19</v>
      </c>
      <c r="I132" s="231"/>
      <c r="J132" s="228"/>
      <c r="K132" s="228"/>
      <c r="L132" s="232"/>
      <c r="M132" s="233"/>
      <c r="N132" s="234"/>
      <c r="O132" s="234"/>
      <c r="P132" s="234"/>
      <c r="Q132" s="234"/>
      <c r="R132" s="234"/>
      <c r="S132" s="234"/>
      <c r="T132" s="23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6" t="s">
        <v>189</v>
      </c>
      <c r="AU132" s="236" t="s">
        <v>79</v>
      </c>
      <c r="AV132" s="13" t="s">
        <v>77</v>
      </c>
      <c r="AW132" s="13" t="s">
        <v>31</v>
      </c>
      <c r="AX132" s="13" t="s">
        <v>69</v>
      </c>
      <c r="AY132" s="236" t="s">
        <v>170</v>
      </c>
    </row>
    <row r="133" s="14" customFormat="1">
      <c r="A133" s="14"/>
      <c r="B133" s="237"/>
      <c r="C133" s="238"/>
      <c r="D133" s="220" t="s">
        <v>189</v>
      </c>
      <c r="E133" s="239" t="s">
        <v>19</v>
      </c>
      <c r="F133" s="240" t="s">
        <v>1054</v>
      </c>
      <c r="G133" s="238"/>
      <c r="H133" s="241">
        <v>27.442</v>
      </c>
      <c r="I133" s="242"/>
      <c r="J133" s="238"/>
      <c r="K133" s="238"/>
      <c r="L133" s="243"/>
      <c r="M133" s="244"/>
      <c r="N133" s="245"/>
      <c r="O133" s="245"/>
      <c r="P133" s="245"/>
      <c r="Q133" s="245"/>
      <c r="R133" s="245"/>
      <c r="S133" s="245"/>
      <c r="T133" s="246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7" t="s">
        <v>189</v>
      </c>
      <c r="AU133" s="247" t="s">
        <v>79</v>
      </c>
      <c r="AV133" s="14" t="s">
        <v>79</v>
      </c>
      <c r="AW133" s="14" t="s">
        <v>31</v>
      </c>
      <c r="AX133" s="14" t="s">
        <v>77</v>
      </c>
      <c r="AY133" s="247" t="s">
        <v>170</v>
      </c>
    </row>
    <row r="134" s="2" customFormat="1" ht="21.75" customHeight="1">
      <c r="A134" s="40"/>
      <c r="B134" s="41"/>
      <c r="C134" s="207" t="s">
        <v>221</v>
      </c>
      <c r="D134" s="207" t="s">
        <v>172</v>
      </c>
      <c r="E134" s="208" t="s">
        <v>1095</v>
      </c>
      <c r="F134" s="209" t="s">
        <v>1096</v>
      </c>
      <c r="G134" s="210" t="s">
        <v>203</v>
      </c>
      <c r="H134" s="211">
        <v>27.442</v>
      </c>
      <c r="I134" s="212"/>
      <c r="J134" s="213">
        <f>ROUND(I134*H134,2)</f>
        <v>0</v>
      </c>
      <c r="K134" s="209" t="s">
        <v>176</v>
      </c>
      <c r="L134" s="46"/>
      <c r="M134" s="214" t="s">
        <v>19</v>
      </c>
      <c r="N134" s="215" t="s">
        <v>40</v>
      </c>
      <c r="O134" s="86"/>
      <c r="P134" s="216">
        <f>O134*H134</f>
        <v>0</v>
      </c>
      <c r="Q134" s="216">
        <v>0.0030000000000000001</v>
      </c>
      <c r="R134" s="216">
        <f>Q134*H134</f>
        <v>0.082325999999999996</v>
      </c>
      <c r="S134" s="216">
        <v>0</v>
      </c>
      <c r="T134" s="217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8" t="s">
        <v>177</v>
      </c>
      <c r="AT134" s="218" t="s">
        <v>172</v>
      </c>
      <c r="AU134" s="218" t="s">
        <v>79</v>
      </c>
      <c r="AY134" s="19" t="s">
        <v>170</v>
      </c>
      <c r="BE134" s="219">
        <f>IF(N134="základní",J134,0)</f>
        <v>0</v>
      </c>
      <c r="BF134" s="219">
        <f>IF(N134="snížená",J134,0)</f>
        <v>0</v>
      </c>
      <c r="BG134" s="219">
        <f>IF(N134="zákl. přenesená",J134,0)</f>
        <v>0</v>
      </c>
      <c r="BH134" s="219">
        <f>IF(N134="sníž. přenesená",J134,0)</f>
        <v>0</v>
      </c>
      <c r="BI134" s="219">
        <f>IF(N134="nulová",J134,0)</f>
        <v>0</v>
      </c>
      <c r="BJ134" s="19" t="s">
        <v>77</v>
      </c>
      <c r="BK134" s="219">
        <f>ROUND(I134*H134,2)</f>
        <v>0</v>
      </c>
      <c r="BL134" s="19" t="s">
        <v>177</v>
      </c>
      <c r="BM134" s="218" t="s">
        <v>1097</v>
      </c>
    </row>
    <row r="135" s="2" customFormat="1">
      <c r="A135" s="40"/>
      <c r="B135" s="41"/>
      <c r="C135" s="42"/>
      <c r="D135" s="220" t="s">
        <v>179</v>
      </c>
      <c r="E135" s="42"/>
      <c r="F135" s="221" t="s">
        <v>1098</v>
      </c>
      <c r="G135" s="42"/>
      <c r="H135" s="42"/>
      <c r="I135" s="222"/>
      <c r="J135" s="42"/>
      <c r="K135" s="42"/>
      <c r="L135" s="46"/>
      <c r="M135" s="223"/>
      <c r="N135" s="224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179</v>
      </c>
      <c r="AU135" s="19" t="s">
        <v>79</v>
      </c>
    </row>
    <row r="136" s="2" customFormat="1">
      <c r="A136" s="40"/>
      <c r="B136" s="41"/>
      <c r="C136" s="42"/>
      <c r="D136" s="225" t="s">
        <v>181</v>
      </c>
      <c r="E136" s="42"/>
      <c r="F136" s="226" t="s">
        <v>1099</v>
      </c>
      <c r="G136" s="42"/>
      <c r="H136" s="42"/>
      <c r="I136" s="222"/>
      <c r="J136" s="42"/>
      <c r="K136" s="42"/>
      <c r="L136" s="46"/>
      <c r="M136" s="223"/>
      <c r="N136" s="224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181</v>
      </c>
      <c r="AU136" s="19" t="s">
        <v>79</v>
      </c>
    </row>
    <row r="137" s="13" customFormat="1">
      <c r="A137" s="13"/>
      <c r="B137" s="227"/>
      <c r="C137" s="228"/>
      <c r="D137" s="220" t="s">
        <v>189</v>
      </c>
      <c r="E137" s="229" t="s">
        <v>19</v>
      </c>
      <c r="F137" s="230" t="s">
        <v>190</v>
      </c>
      <c r="G137" s="228"/>
      <c r="H137" s="229" t="s">
        <v>19</v>
      </c>
      <c r="I137" s="231"/>
      <c r="J137" s="228"/>
      <c r="K137" s="228"/>
      <c r="L137" s="232"/>
      <c r="M137" s="233"/>
      <c r="N137" s="234"/>
      <c r="O137" s="234"/>
      <c r="P137" s="234"/>
      <c r="Q137" s="234"/>
      <c r="R137" s="234"/>
      <c r="S137" s="234"/>
      <c r="T137" s="23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6" t="s">
        <v>189</v>
      </c>
      <c r="AU137" s="236" t="s">
        <v>79</v>
      </c>
      <c r="AV137" s="13" t="s">
        <v>77</v>
      </c>
      <c r="AW137" s="13" t="s">
        <v>31</v>
      </c>
      <c r="AX137" s="13" t="s">
        <v>69</v>
      </c>
      <c r="AY137" s="236" t="s">
        <v>170</v>
      </c>
    </row>
    <row r="138" s="13" customFormat="1">
      <c r="A138" s="13"/>
      <c r="B138" s="227"/>
      <c r="C138" s="228"/>
      <c r="D138" s="220" t="s">
        <v>189</v>
      </c>
      <c r="E138" s="229" t="s">
        <v>19</v>
      </c>
      <c r="F138" s="230" t="s">
        <v>1089</v>
      </c>
      <c r="G138" s="228"/>
      <c r="H138" s="229" t="s">
        <v>19</v>
      </c>
      <c r="I138" s="231"/>
      <c r="J138" s="228"/>
      <c r="K138" s="228"/>
      <c r="L138" s="232"/>
      <c r="M138" s="233"/>
      <c r="N138" s="234"/>
      <c r="O138" s="234"/>
      <c r="P138" s="234"/>
      <c r="Q138" s="234"/>
      <c r="R138" s="234"/>
      <c r="S138" s="234"/>
      <c r="T138" s="23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6" t="s">
        <v>189</v>
      </c>
      <c r="AU138" s="236" t="s">
        <v>79</v>
      </c>
      <c r="AV138" s="13" t="s">
        <v>77</v>
      </c>
      <c r="AW138" s="13" t="s">
        <v>31</v>
      </c>
      <c r="AX138" s="13" t="s">
        <v>69</v>
      </c>
      <c r="AY138" s="236" t="s">
        <v>170</v>
      </c>
    </row>
    <row r="139" s="14" customFormat="1">
      <c r="A139" s="14"/>
      <c r="B139" s="237"/>
      <c r="C139" s="238"/>
      <c r="D139" s="220" t="s">
        <v>189</v>
      </c>
      <c r="E139" s="239" t="s">
        <v>19</v>
      </c>
      <c r="F139" s="240" t="s">
        <v>1054</v>
      </c>
      <c r="G139" s="238"/>
      <c r="H139" s="241">
        <v>27.442</v>
      </c>
      <c r="I139" s="242"/>
      <c r="J139" s="238"/>
      <c r="K139" s="238"/>
      <c r="L139" s="243"/>
      <c r="M139" s="244"/>
      <c r="N139" s="245"/>
      <c r="O139" s="245"/>
      <c r="P139" s="245"/>
      <c r="Q139" s="245"/>
      <c r="R139" s="245"/>
      <c r="S139" s="245"/>
      <c r="T139" s="246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7" t="s">
        <v>189</v>
      </c>
      <c r="AU139" s="247" t="s">
        <v>79</v>
      </c>
      <c r="AV139" s="14" t="s">
        <v>79</v>
      </c>
      <c r="AW139" s="14" t="s">
        <v>31</v>
      </c>
      <c r="AX139" s="14" t="s">
        <v>77</v>
      </c>
      <c r="AY139" s="247" t="s">
        <v>170</v>
      </c>
    </row>
    <row r="140" s="2" customFormat="1" ht="33" customHeight="1">
      <c r="A140" s="40"/>
      <c r="B140" s="41"/>
      <c r="C140" s="207" t="s">
        <v>228</v>
      </c>
      <c r="D140" s="207" t="s">
        <v>172</v>
      </c>
      <c r="E140" s="208" t="s">
        <v>194</v>
      </c>
      <c r="F140" s="209" t="s">
        <v>195</v>
      </c>
      <c r="G140" s="210" t="s">
        <v>175</v>
      </c>
      <c r="H140" s="211">
        <v>4</v>
      </c>
      <c r="I140" s="212"/>
      <c r="J140" s="213">
        <f>ROUND(I140*H140,2)</f>
        <v>0</v>
      </c>
      <c r="K140" s="209" t="s">
        <v>176</v>
      </c>
      <c r="L140" s="46"/>
      <c r="M140" s="214" t="s">
        <v>19</v>
      </c>
      <c r="N140" s="215" t="s">
        <v>40</v>
      </c>
      <c r="O140" s="86"/>
      <c r="P140" s="216">
        <f>O140*H140</f>
        <v>0</v>
      </c>
      <c r="Q140" s="216">
        <v>1.442</v>
      </c>
      <c r="R140" s="216">
        <f>Q140*H140</f>
        <v>5.7679999999999998</v>
      </c>
      <c r="S140" s="216">
        <v>0</v>
      </c>
      <c r="T140" s="217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8" t="s">
        <v>177</v>
      </c>
      <c r="AT140" s="218" t="s">
        <v>172</v>
      </c>
      <c r="AU140" s="218" t="s">
        <v>79</v>
      </c>
      <c r="AY140" s="19" t="s">
        <v>170</v>
      </c>
      <c r="BE140" s="219">
        <f>IF(N140="základní",J140,0)</f>
        <v>0</v>
      </c>
      <c r="BF140" s="219">
        <f>IF(N140="snížená",J140,0)</f>
        <v>0</v>
      </c>
      <c r="BG140" s="219">
        <f>IF(N140="zákl. přenesená",J140,0)</f>
        <v>0</v>
      </c>
      <c r="BH140" s="219">
        <f>IF(N140="sníž. přenesená",J140,0)</f>
        <v>0</v>
      </c>
      <c r="BI140" s="219">
        <f>IF(N140="nulová",J140,0)</f>
        <v>0</v>
      </c>
      <c r="BJ140" s="19" t="s">
        <v>77</v>
      </c>
      <c r="BK140" s="219">
        <f>ROUND(I140*H140,2)</f>
        <v>0</v>
      </c>
      <c r="BL140" s="19" t="s">
        <v>177</v>
      </c>
      <c r="BM140" s="218" t="s">
        <v>1100</v>
      </c>
    </row>
    <row r="141" s="2" customFormat="1">
      <c r="A141" s="40"/>
      <c r="B141" s="41"/>
      <c r="C141" s="42"/>
      <c r="D141" s="220" t="s">
        <v>179</v>
      </c>
      <c r="E141" s="42"/>
      <c r="F141" s="221" t="s">
        <v>197</v>
      </c>
      <c r="G141" s="42"/>
      <c r="H141" s="42"/>
      <c r="I141" s="222"/>
      <c r="J141" s="42"/>
      <c r="K141" s="42"/>
      <c r="L141" s="46"/>
      <c r="M141" s="223"/>
      <c r="N141" s="224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179</v>
      </c>
      <c r="AU141" s="19" t="s">
        <v>79</v>
      </c>
    </row>
    <row r="142" s="2" customFormat="1">
      <c r="A142" s="40"/>
      <c r="B142" s="41"/>
      <c r="C142" s="42"/>
      <c r="D142" s="225" t="s">
        <v>181</v>
      </c>
      <c r="E142" s="42"/>
      <c r="F142" s="226" t="s">
        <v>198</v>
      </c>
      <c r="G142" s="42"/>
      <c r="H142" s="42"/>
      <c r="I142" s="222"/>
      <c r="J142" s="42"/>
      <c r="K142" s="42"/>
      <c r="L142" s="46"/>
      <c r="M142" s="223"/>
      <c r="N142" s="224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181</v>
      </c>
      <c r="AU142" s="19" t="s">
        <v>79</v>
      </c>
    </row>
    <row r="143" s="12" customFormat="1" ht="22.8" customHeight="1">
      <c r="A143" s="12"/>
      <c r="B143" s="191"/>
      <c r="C143" s="192"/>
      <c r="D143" s="193" t="s">
        <v>68</v>
      </c>
      <c r="E143" s="205" t="s">
        <v>199</v>
      </c>
      <c r="F143" s="205" t="s">
        <v>200</v>
      </c>
      <c r="G143" s="192"/>
      <c r="H143" s="192"/>
      <c r="I143" s="195"/>
      <c r="J143" s="206">
        <f>BK143</f>
        <v>0</v>
      </c>
      <c r="K143" s="192"/>
      <c r="L143" s="197"/>
      <c r="M143" s="198"/>
      <c r="N143" s="199"/>
      <c r="O143" s="199"/>
      <c r="P143" s="200">
        <f>SUM(P144:P155)</f>
        <v>0</v>
      </c>
      <c r="Q143" s="199"/>
      <c r="R143" s="200">
        <f>SUM(R144:R155)</f>
        <v>0</v>
      </c>
      <c r="S143" s="199"/>
      <c r="T143" s="201">
        <f>SUM(T144:T155)</f>
        <v>11.969200000000001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02" t="s">
        <v>77</v>
      </c>
      <c r="AT143" s="203" t="s">
        <v>68</v>
      </c>
      <c r="AU143" s="203" t="s">
        <v>77</v>
      </c>
      <c r="AY143" s="202" t="s">
        <v>170</v>
      </c>
      <c r="BK143" s="204">
        <f>SUM(BK144:BK155)</f>
        <v>0</v>
      </c>
    </row>
    <row r="144" s="2" customFormat="1" ht="24.15" customHeight="1">
      <c r="A144" s="40"/>
      <c r="B144" s="41"/>
      <c r="C144" s="207" t="s">
        <v>199</v>
      </c>
      <c r="D144" s="207" t="s">
        <v>172</v>
      </c>
      <c r="E144" s="208" t="s">
        <v>201</v>
      </c>
      <c r="F144" s="209" t="s">
        <v>202</v>
      </c>
      <c r="G144" s="210" t="s">
        <v>203</v>
      </c>
      <c r="H144" s="211">
        <v>11.4</v>
      </c>
      <c r="I144" s="212"/>
      <c r="J144" s="213">
        <f>ROUND(I144*H144,2)</f>
        <v>0</v>
      </c>
      <c r="K144" s="209" t="s">
        <v>176</v>
      </c>
      <c r="L144" s="46"/>
      <c r="M144" s="214" t="s">
        <v>19</v>
      </c>
      <c r="N144" s="215" t="s">
        <v>40</v>
      </c>
      <c r="O144" s="86"/>
      <c r="P144" s="216">
        <f>O144*H144</f>
        <v>0</v>
      </c>
      <c r="Q144" s="216">
        <v>0</v>
      </c>
      <c r="R144" s="216">
        <f>Q144*H144</f>
        <v>0</v>
      </c>
      <c r="S144" s="216">
        <v>0.20799999999999999</v>
      </c>
      <c r="T144" s="217">
        <f>S144*H144</f>
        <v>2.3712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8" t="s">
        <v>177</v>
      </c>
      <c r="AT144" s="218" t="s">
        <v>172</v>
      </c>
      <c r="AU144" s="218" t="s">
        <v>79</v>
      </c>
      <c r="AY144" s="19" t="s">
        <v>170</v>
      </c>
      <c r="BE144" s="219">
        <f>IF(N144="základní",J144,0)</f>
        <v>0</v>
      </c>
      <c r="BF144" s="219">
        <f>IF(N144="snížená",J144,0)</f>
        <v>0</v>
      </c>
      <c r="BG144" s="219">
        <f>IF(N144="zákl. přenesená",J144,0)</f>
        <v>0</v>
      </c>
      <c r="BH144" s="219">
        <f>IF(N144="sníž. přenesená",J144,0)</f>
        <v>0</v>
      </c>
      <c r="BI144" s="219">
        <f>IF(N144="nulová",J144,0)</f>
        <v>0</v>
      </c>
      <c r="BJ144" s="19" t="s">
        <v>77</v>
      </c>
      <c r="BK144" s="219">
        <f>ROUND(I144*H144,2)</f>
        <v>0</v>
      </c>
      <c r="BL144" s="19" t="s">
        <v>177</v>
      </c>
      <c r="BM144" s="218" t="s">
        <v>1101</v>
      </c>
    </row>
    <row r="145" s="2" customFormat="1">
      <c r="A145" s="40"/>
      <c r="B145" s="41"/>
      <c r="C145" s="42"/>
      <c r="D145" s="220" t="s">
        <v>179</v>
      </c>
      <c r="E145" s="42"/>
      <c r="F145" s="221" t="s">
        <v>205</v>
      </c>
      <c r="G145" s="42"/>
      <c r="H145" s="42"/>
      <c r="I145" s="222"/>
      <c r="J145" s="42"/>
      <c r="K145" s="42"/>
      <c r="L145" s="46"/>
      <c r="M145" s="223"/>
      <c r="N145" s="224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179</v>
      </c>
      <c r="AU145" s="19" t="s">
        <v>79</v>
      </c>
    </row>
    <row r="146" s="2" customFormat="1">
      <c r="A146" s="40"/>
      <c r="B146" s="41"/>
      <c r="C146" s="42"/>
      <c r="D146" s="225" t="s">
        <v>181</v>
      </c>
      <c r="E146" s="42"/>
      <c r="F146" s="226" t="s">
        <v>206</v>
      </c>
      <c r="G146" s="42"/>
      <c r="H146" s="42"/>
      <c r="I146" s="222"/>
      <c r="J146" s="42"/>
      <c r="K146" s="42"/>
      <c r="L146" s="46"/>
      <c r="M146" s="223"/>
      <c r="N146" s="224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181</v>
      </c>
      <c r="AU146" s="19" t="s">
        <v>79</v>
      </c>
    </row>
    <row r="147" s="13" customFormat="1">
      <c r="A147" s="13"/>
      <c r="B147" s="227"/>
      <c r="C147" s="228"/>
      <c r="D147" s="220" t="s">
        <v>189</v>
      </c>
      <c r="E147" s="229" t="s">
        <v>19</v>
      </c>
      <c r="F147" s="230" t="s">
        <v>190</v>
      </c>
      <c r="G147" s="228"/>
      <c r="H147" s="229" t="s">
        <v>19</v>
      </c>
      <c r="I147" s="231"/>
      <c r="J147" s="228"/>
      <c r="K147" s="228"/>
      <c r="L147" s="232"/>
      <c r="M147" s="233"/>
      <c r="N147" s="234"/>
      <c r="O147" s="234"/>
      <c r="P147" s="234"/>
      <c r="Q147" s="234"/>
      <c r="R147" s="234"/>
      <c r="S147" s="234"/>
      <c r="T147" s="23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6" t="s">
        <v>189</v>
      </c>
      <c r="AU147" s="236" t="s">
        <v>79</v>
      </c>
      <c r="AV147" s="13" t="s">
        <v>77</v>
      </c>
      <c r="AW147" s="13" t="s">
        <v>31</v>
      </c>
      <c r="AX147" s="13" t="s">
        <v>69</v>
      </c>
      <c r="AY147" s="236" t="s">
        <v>170</v>
      </c>
    </row>
    <row r="148" s="13" customFormat="1">
      <c r="A148" s="13"/>
      <c r="B148" s="227"/>
      <c r="C148" s="228"/>
      <c r="D148" s="220" t="s">
        <v>189</v>
      </c>
      <c r="E148" s="229" t="s">
        <v>19</v>
      </c>
      <c r="F148" s="230" t="s">
        <v>1102</v>
      </c>
      <c r="G148" s="228"/>
      <c r="H148" s="229" t="s">
        <v>19</v>
      </c>
      <c r="I148" s="231"/>
      <c r="J148" s="228"/>
      <c r="K148" s="228"/>
      <c r="L148" s="232"/>
      <c r="M148" s="233"/>
      <c r="N148" s="234"/>
      <c r="O148" s="234"/>
      <c r="P148" s="234"/>
      <c r="Q148" s="234"/>
      <c r="R148" s="234"/>
      <c r="S148" s="234"/>
      <c r="T148" s="23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6" t="s">
        <v>189</v>
      </c>
      <c r="AU148" s="236" t="s">
        <v>79</v>
      </c>
      <c r="AV148" s="13" t="s">
        <v>77</v>
      </c>
      <c r="AW148" s="13" t="s">
        <v>31</v>
      </c>
      <c r="AX148" s="13" t="s">
        <v>69</v>
      </c>
      <c r="AY148" s="236" t="s">
        <v>170</v>
      </c>
    </row>
    <row r="149" s="14" customFormat="1">
      <c r="A149" s="14"/>
      <c r="B149" s="237"/>
      <c r="C149" s="238"/>
      <c r="D149" s="220" t="s">
        <v>189</v>
      </c>
      <c r="E149" s="239" t="s">
        <v>19</v>
      </c>
      <c r="F149" s="240" t="s">
        <v>1046</v>
      </c>
      <c r="G149" s="238"/>
      <c r="H149" s="241">
        <v>11.4</v>
      </c>
      <c r="I149" s="242"/>
      <c r="J149" s="238"/>
      <c r="K149" s="238"/>
      <c r="L149" s="243"/>
      <c r="M149" s="244"/>
      <c r="N149" s="245"/>
      <c r="O149" s="245"/>
      <c r="P149" s="245"/>
      <c r="Q149" s="245"/>
      <c r="R149" s="245"/>
      <c r="S149" s="245"/>
      <c r="T149" s="246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7" t="s">
        <v>189</v>
      </c>
      <c r="AU149" s="247" t="s">
        <v>79</v>
      </c>
      <c r="AV149" s="14" t="s">
        <v>79</v>
      </c>
      <c r="AW149" s="14" t="s">
        <v>31</v>
      </c>
      <c r="AX149" s="14" t="s">
        <v>77</v>
      </c>
      <c r="AY149" s="247" t="s">
        <v>170</v>
      </c>
    </row>
    <row r="150" s="2" customFormat="1" ht="37.8" customHeight="1">
      <c r="A150" s="40"/>
      <c r="B150" s="41"/>
      <c r="C150" s="207" t="s">
        <v>239</v>
      </c>
      <c r="D150" s="207" t="s">
        <v>172</v>
      </c>
      <c r="E150" s="208" t="s">
        <v>209</v>
      </c>
      <c r="F150" s="209" t="s">
        <v>210</v>
      </c>
      <c r="G150" s="210" t="s">
        <v>175</v>
      </c>
      <c r="H150" s="211">
        <v>4</v>
      </c>
      <c r="I150" s="212"/>
      <c r="J150" s="213">
        <f>ROUND(I150*H150,2)</f>
        <v>0</v>
      </c>
      <c r="K150" s="209" t="s">
        <v>176</v>
      </c>
      <c r="L150" s="46"/>
      <c r="M150" s="214" t="s">
        <v>19</v>
      </c>
      <c r="N150" s="215" t="s">
        <v>40</v>
      </c>
      <c r="O150" s="86"/>
      <c r="P150" s="216">
        <f>O150*H150</f>
        <v>0</v>
      </c>
      <c r="Q150" s="216">
        <v>0</v>
      </c>
      <c r="R150" s="216">
        <f>Q150*H150</f>
        <v>0</v>
      </c>
      <c r="S150" s="216">
        <v>2.2000000000000002</v>
      </c>
      <c r="T150" s="217">
        <f>S150*H150</f>
        <v>8.8000000000000007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8" t="s">
        <v>177</v>
      </c>
      <c r="AT150" s="218" t="s">
        <v>172</v>
      </c>
      <c r="AU150" s="218" t="s">
        <v>79</v>
      </c>
      <c r="AY150" s="19" t="s">
        <v>170</v>
      </c>
      <c r="BE150" s="219">
        <f>IF(N150="základní",J150,0)</f>
        <v>0</v>
      </c>
      <c r="BF150" s="219">
        <f>IF(N150="snížená",J150,0)</f>
        <v>0</v>
      </c>
      <c r="BG150" s="219">
        <f>IF(N150="zákl. přenesená",J150,0)</f>
        <v>0</v>
      </c>
      <c r="BH150" s="219">
        <f>IF(N150="sníž. přenesená",J150,0)</f>
        <v>0</v>
      </c>
      <c r="BI150" s="219">
        <f>IF(N150="nulová",J150,0)</f>
        <v>0</v>
      </c>
      <c r="BJ150" s="19" t="s">
        <v>77</v>
      </c>
      <c r="BK150" s="219">
        <f>ROUND(I150*H150,2)</f>
        <v>0</v>
      </c>
      <c r="BL150" s="19" t="s">
        <v>177</v>
      </c>
      <c r="BM150" s="218" t="s">
        <v>1103</v>
      </c>
    </row>
    <row r="151" s="2" customFormat="1">
      <c r="A151" s="40"/>
      <c r="B151" s="41"/>
      <c r="C151" s="42"/>
      <c r="D151" s="220" t="s">
        <v>179</v>
      </c>
      <c r="E151" s="42"/>
      <c r="F151" s="221" t="s">
        <v>212</v>
      </c>
      <c r="G151" s="42"/>
      <c r="H151" s="42"/>
      <c r="I151" s="222"/>
      <c r="J151" s="42"/>
      <c r="K151" s="42"/>
      <c r="L151" s="46"/>
      <c r="M151" s="223"/>
      <c r="N151" s="224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179</v>
      </c>
      <c r="AU151" s="19" t="s">
        <v>79</v>
      </c>
    </row>
    <row r="152" s="2" customFormat="1">
      <c r="A152" s="40"/>
      <c r="B152" s="41"/>
      <c r="C152" s="42"/>
      <c r="D152" s="225" t="s">
        <v>181</v>
      </c>
      <c r="E152" s="42"/>
      <c r="F152" s="226" t="s">
        <v>213</v>
      </c>
      <c r="G152" s="42"/>
      <c r="H152" s="42"/>
      <c r="I152" s="222"/>
      <c r="J152" s="42"/>
      <c r="K152" s="42"/>
      <c r="L152" s="46"/>
      <c r="M152" s="223"/>
      <c r="N152" s="224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181</v>
      </c>
      <c r="AU152" s="19" t="s">
        <v>79</v>
      </c>
    </row>
    <row r="153" s="2" customFormat="1" ht="24.15" customHeight="1">
      <c r="A153" s="40"/>
      <c r="B153" s="41"/>
      <c r="C153" s="207" t="s">
        <v>249</v>
      </c>
      <c r="D153" s="207" t="s">
        <v>172</v>
      </c>
      <c r="E153" s="208" t="s">
        <v>214</v>
      </c>
      <c r="F153" s="209" t="s">
        <v>215</v>
      </c>
      <c r="G153" s="210" t="s">
        <v>203</v>
      </c>
      <c r="H153" s="211">
        <v>14</v>
      </c>
      <c r="I153" s="212"/>
      <c r="J153" s="213">
        <f>ROUND(I153*H153,2)</f>
        <v>0</v>
      </c>
      <c r="K153" s="209" t="s">
        <v>176</v>
      </c>
      <c r="L153" s="46"/>
      <c r="M153" s="214" t="s">
        <v>19</v>
      </c>
      <c r="N153" s="215" t="s">
        <v>40</v>
      </c>
      <c r="O153" s="86"/>
      <c r="P153" s="216">
        <f>O153*H153</f>
        <v>0</v>
      </c>
      <c r="Q153" s="216">
        <v>0</v>
      </c>
      <c r="R153" s="216">
        <f>Q153*H153</f>
        <v>0</v>
      </c>
      <c r="S153" s="216">
        <v>0.057000000000000002</v>
      </c>
      <c r="T153" s="217">
        <f>S153*H153</f>
        <v>0.79800000000000004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8" t="s">
        <v>177</v>
      </c>
      <c r="AT153" s="218" t="s">
        <v>172</v>
      </c>
      <c r="AU153" s="218" t="s">
        <v>79</v>
      </c>
      <c r="AY153" s="19" t="s">
        <v>170</v>
      </c>
      <c r="BE153" s="219">
        <f>IF(N153="základní",J153,0)</f>
        <v>0</v>
      </c>
      <c r="BF153" s="219">
        <f>IF(N153="snížená",J153,0)</f>
        <v>0</v>
      </c>
      <c r="BG153" s="219">
        <f>IF(N153="zákl. přenesená",J153,0)</f>
        <v>0</v>
      </c>
      <c r="BH153" s="219">
        <f>IF(N153="sníž. přenesená",J153,0)</f>
        <v>0</v>
      </c>
      <c r="BI153" s="219">
        <f>IF(N153="nulová",J153,0)</f>
        <v>0</v>
      </c>
      <c r="BJ153" s="19" t="s">
        <v>77</v>
      </c>
      <c r="BK153" s="219">
        <f>ROUND(I153*H153,2)</f>
        <v>0</v>
      </c>
      <c r="BL153" s="19" t="s">
        <v>177</v>
      </c>
      <c r="BM153" s="218" t="s">
        <v>1104</v>
      </c>
    </row>
    <row r="154" s="2" customFormat="1">
      <c r="A154" s="40"/>
      <c r="B154" s="41"/>
      <c r="C154" s="42"/>
      <c r="D154" s="220" t="s">
        <v>179</v>
      </c>
      <c r="E154" s="42"/>
      <c r="F154" s="221" t="s">
        <v>217</v>
      </c>
      <c r="G154" s="42"/>
      <c r="H154" s="42"/>
      <c r="I154" s="222"/>
      <c r="J154" s="42"/>
      <c r="K154" s="42"/>
      <c r="L154" s="46"/>
      <c r="M154" s="223"/>
      <c r="N154" s="224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179</v>
      </c>
      <c r="AU154" s="19" t="s">
        <v>79</v>
      </c>
    </row>
    <row r="155" s="2" customFormat="1">
      <c r="A155" s="40"/>
      <c r="B155" s="41"/>
      <c r="C155" s="42"/>
      <c r="D155" s="225" t="s">
        <v>181</v>
      </c>
      <c r="E155" s="42"/>
      <c r="F155" s="226" t="s">
        <v>218</v>
      </c>
      <c r="G155" s="42"/>
      <c r="H155" s="42"/>
      <c r="I155" s="222"/>
      <c r="J155" s="42"/>
      <c r="K155" s="42"/>
      <c r="L155" s="46"/>
      <c r="M155" s="223"/>
      <c r="N155" s="224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181</v>
      </c>
      <c r="AU155" s="19" t="s">
        <v>79</v>
      </c>
    </row>
    <row r="156" s="12" customFormat="1" ht="22.8" customHeight="1">
      <c r="A156" s="12"/>
      <c r="B156" s="191"/>
      <c r="C156" s="192"/>
      <c r="D156" s="193" t="s">
        <v>68</v>
      </c>
      <c r="E156" s="205" t="s">
        <v>219</v>
      </c>
      <c r="F156" s="205" t="s">
        <v>220</v>
      </c>
      <c r="G156" s="192"/>
      <c r="H156" s="192"/>
      <c r="I156" s="195"/>
      <c r="J156" s="206">
        <f>BK156</f>
        <v>0</v>
      </c>
      <c r="K156" s="192"/>
      <c r="L156" s="197"/>
      <c r="M156" s="198"/>
      <c r="N156" s="199"/>
      <c r="O156" s="199"/>
      <c r="P156" s="200">
        <f>SUM(P157:P168)</f>
        <v>0</v>
      </c>
      <c r="Q156" s="199"/>
      <c r="R156" s="200">
        <f>SUM(R157:R168)</f>
        <v>0</v>
      </c>
      <c r="S156" s="199"/>
      <c r="T156" s="201">
        <f>SUM(T157:T168)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02" t="s">
        <v>77</v>
      </c>
      <c r="AT156" s="203" t="s">
        <v>68</v>
      </c>
      <c r="AU156" s="203" t="s">
        <v>77</v>
      </c>
      <c r="AY156" s="202" t="s">
        <v>170</v>
      </c>
      <c r="BK156" s="204">
        <f>SUM(BK157:BK168)</f>
        <v>0</v>
      </c>
    </row>
    <row r="157" s="2" customFormat="1" ht="24.15" customHeight="1">
      <c r="A157" s="40"/>
      <c r="B157" s="41"/>
      <c r="C157" s="207" t="s">
        <v>8</v>
      </c>
      <c r="D157" s="207" t="s">
        <v>172</v>
      </c>
      <c r="E157" s="208" t="s">
        <v>222</v>
      </c>
      <c r="F157" s="209" t="s">
        <v>223</v>
      </c>
      <c r="G157" s="210" t="s">
        <v>224</v>
      </c>
      <c r="H157" s="211">
        <v>2.5</v>
      </c>
      <c r="I157" s="212"/>
      <c r="J157" s="213">
        <f>ROUND(I157*H157,2)</f>
        <v>0</v>
      </c>
      <c r="K157" s="209" t="s">
        <v>176</v>
      </c>
      <c r="L157" s="46"/>
      <c r="M157" s="214" t="s">
        <v>19</v>
      </c>
      <c r="N157" s="215" t="s">
        <v>40</v>
      </c>
      <c r="O157" s="86"/>
      <c r="P157" s="216">
        <f>O157*H157</f>
        <v>0</v>
      </c>
      <c r="Q157" s="216">
        <v>0</v>
      </c>
      <c r="R157" s="216">
        <f>Q157*H157</f>
        <v>0</v>
      </c>
      <c r="S157" s="216">
        <v>0</v>
      </c>
      <c r="T157" s="217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8" t="s">
        <v>177</v>
      </c>
      <c r="AT157" s="218" t="s">
        <v>172</v>
      </c>
      <c r="AU157" s="218" t="s">
        <v>79</v>
      </c>
      <c r="AY157" s="19" t="s">
        <v>170</v>
      </c>
      <c r="BE157" s="219">
        <f>IF(N157="základní",J157,0)</f>
        <v>0</v>
      </c>
      <c r="BF157" s="219">
        <f>IF(N157="snížená",J157,0)</f>
        <v>0</v>
      </c>
      <c r="BG157" s="219">
        <f>IF(N157="zákl. přenesená",J157,0)</f>
        <v>0</v>
      </c>
      <c r="BH157" s="219">
        <f>IF(N157="sníž. přenesená",J157,0)</f>
        <v>0</v>
      </c>
      <c r="BI157" s="219">
        <f>IF(N157="nulová",J157,0)</f>
        <v>0</v>
      </c>
      <c r="BJ157" s="19" t="s">
        <v>77</v>
      </c>
      <c r="BK157" s="219">
        <f>ROUND(I157*H157,2)</f>
        <v>0</v>
      </c>
      <c r="BL157" s="19" t="s">
        <v>177</v>
      </c>
      <c r="BM157" s="218" t="s">
        <v>1105</v>
      </c>
    </row>
    <row r="158" s="2" customFormat="1">
      <c r="A158" s="40"/>
      <c r="B158" s="41"/>
      <c r="C158" s="42"/>
      <c r="D158" s="220" t="s">
        <v>179</v>
      </c>
      <c r="E158" s="42"/>
      <c r="F158" s="221" t="s">
        <v>226</v>
      </c>
      <c r="G158" s="42"/>
      <c r="H158" s="42"/>
      <c r="I158" s="222"/>
      <c r="J158" s="42"/>
      <c r="K158" s="42"/>
      <c r="L158" s="46"/>
      <c r="M158" s="223"/>
      <c r="N158" s="224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179</v>
      </c>
      <c r="AU158" s="19" t="s">
        <v>79</v>
      </c>
    </row>
    <row r="159" s="2" customFormat="1">
      <c r="A159" s="40"/>
      <c r="B159" s="41"/>
      <c r="C159" s="42"/>
      <c r="D159" s="225" t="s">
        <v>181</v>
      </c>
      <c r="E159" s="42"/>
      <c r="F159" s="226" t="s">
        <v>227</v>
      </c>
      <c r="G159" s="42"/>
      <c r="H159" s="42"/>
      <c r="I159" s="222"/>
      <c r="J159" s="42"/>
      <c r="K159" s="42"/>
      <c r="L159" s="46"/>
      <c r="M159" s="223"/>
      <c r="N159" s="224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181</v>
      </c>
      <c r="AU159" s="19" t="s">
        <v>79</v>
      </c>
    </row>
    <row r="160" s="2" customFormat="1" ht="24.15" customHeight="1">
      <c r="A160" s="40"/>
      <c r="B160" s="41"/>
      <c r="C160" s="207" t="s">
        <v>264</v>
      </c>
      <c r="D160" s="207" t="s">
        <v>172</v>
      </c>
      <c r="E160" s="208" t="s">
        <v>229</v>
      </c>
      <c r="F160" s="209" t="s">
        <v>230</v>
      </c>
      <c r="G160" s="210" t="s">
        <v>224</v>
      </c>
      <c r="H160" s="211">
        <v>2.5</v>
      </c>
      <c r="I160" s="212"/>
      <c r="J160" s="213">
        <f>ROUND(I160*H160,2)</f>
        <v>0</v>
      </c>
      <c r="K160" s="209" t="s">
        <v>176</v>
      </c>
      <c r="L160" s="46"/>
      <c r="M160" s="214" t="s">
        <v>19</v>
      </c>
      <c r="N160" s="215" t="s">
        <v>40</v>
      </c>
      <c r="O160" s="86"/>
      <c r="P160" s="216">
        <f>O160*H160</f>
        <v>0</v>
      </c>
      <c r="Q160" s="216">
        <v>0</v>
      </c>
      <c r="R160" s="216">
        <f>Q160*H160</f>
        <v>0</v>
      </c>
      <c r="S160" s="216">
        <v>0</v>
      </c>
      <c r="T160" s="217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8" t="s">
        <v>177</v>
      </c>
      <c r="AT160" s="218" t="s">
        <v>172</v>
      </c>
      <c r="AU160" s="218" t="s">
        <v>79</v>
      </c>
      <c r="AY160" s="19" t="s">
        <v>170</v>
      </c>
      <c r="BE160" s="219">
        <f>IF(N160="základní",J160,0)</f>
        <v>0</v>
      </c>
      <c r="BF160" s="219">
        <f>IF(N160="snížená",J160,0)</f>
        <v>0</v>
      </c>
      <c r="BG160" s="219">
        <f>IF(N160="zákl. přenesená",J160,0)</f>
        <v>0</v>
      </c>
      <c r="BH160" s="219">
        <f>IF(N160="sníž. přenesená",J160,0)</f>
        <v>0</v>
      </c>
      <c r="BI160" s="219">
        <f>IF(N160="nulová",J160,0)</f>
        <v>0</v>
      </c>
      <c r="BJ160" s="19" t="s">
        <v>77</v>
      </c>
      <c r="BK160" s="219">
        <f>ROUND(I160*H160,2)</f>
        <v>0</v>
      </c>
      <c r="BL160" s="19" t="s">
        <v>177</v>
      </c>
      <c r="BM160" s="218" t="s">
        <v>1106</v>
      </c>
    </row>
    <row r="161" s="2" customFormat="1">
      <c r="A161" s="40"/>
      <c r="B161" s="41"/>
      <c r="C161" s="42"/>
      <c r="D161" s="220" t="s">
        <v>179</v>
      </c>
      <c r="E161" s="42"/>
      <c r="F161" s="221" t="s">
        <v>232</v>
      </c>
      <c r="G161" s="42"/>
      <c r="H161" s="42"/>
      <c r="I161" s="222"/>
      <c r="J161" s="42"/>
      <c r="K161" s="42"/>
      <c r="L161" s="46"/>
      <c r="M161" s="223"/>
      <c r="N161" s="224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179</v>
      </c>
      <c r="AU161" s="19" t="s">
        <v>79</v>
      </c>
    </row>
    <row r="162" s="2" customFormat="1">
      <c r="A162" s="40"/>
      <c r="B162" s="41"/>
      <c r="C162" s="42"/>
      <c r="D162" s="225" t="s">
        <v>181</v>
      </c>
      <c r="E162" s="42"/>
      <c r="F162" s="226" t="s">
        <v>233</v>
      </c>
      <c r="G162" s="42"/>
      <c r="H162" s="42"/>
      <c r="I162" s="222"/>
      <c r="J162" s="42"/>
      <c r="K162" s="42"/>
      <c r="L162" s="46"/>
      <c r="M162" s="223"/>
      <c r="N162" s="224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181</v>
      </c>
      <c r="AU162" s="19" t="s">
        <v>79</v>
      </c>
    </row>
    <row r="163" s="2" customFormat="1" ht="24.15" customHeight="1">
      <c r="A163" s="40"/>
      <c r="B163" s="41"/>
      <c r="C163" s="207" t="s">
        <v>270</v>
      </c>
      <c r="D163" s="207" t="s">
        <v>172</v>
      </c>
      <c r="E163" s="208" t="s">
        <v>234</v>
      </c>
      <c r="F163" s="209" t="s">
        <v>235</v>
      </c>
      <c r="G163" s="210" t="s">
        <v>224</v>
      </c>
      <c r="H163" s="211">
        <v>25</v>
      </c>
      <c r="I163" s="212"/>
      <c r="J163" s="213">
        <f>ROUND(I163*H163,2)</f>
        <v>0</v>
      </c>
      <c r="K163" s="209" t="s">
        <v>176</v>
      </c>
      <c r="L163" s="46"/>
      <c r="M163" s="214" t="s">
        <v>19</v>
      </c>
      <c r="N163" s="215" t="s">
        <v>40</v>
      </c>
      <c r="O163" s="86"/>
      <c r="P163" s="216">
        <f>O163*H163</f>
        <v>0</v>
      </c>
      <c r="Q163" s="216">
        <v>0</v>
      </c>
      <c r="R163" s="216">
        <f>Q163*H163</f>
        <v>0</v>
      </c>
      <c r="S163" s="216">
        <v>0</v>
      </c>
      <c r="T163" s="217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8" t="s">
        <v>177</v>
      </c>
      <c r="AT163" s="218" t="s">
        <v>172</v>
      </c>
      <c r="AU163" s="218" t="s">
        <v>79</v>
      </c>
      <c r="AY163" s="19" t="s">
        <v>170</v>
      </c>
      <c r="BE163" s="219">
        <f>IF(N163="základní",J163,0)</f>
        <v>0</v>
      </c>
      <c r="BF163" s="219">
        <f>IF(N163="snížená",J163,0)</f>
        <v>0</v>
      </c>
      <c r="BG163" s="219">
        <f>IF(N163="zákl. přenesená",J163,0)</f>
        <v>0</v>
      </c>
      <c r="BH163" s="219">
        <f>IF(N163="sníž. přenesená",J163,0)</f>
        <v>0</v>
      </c>
      <c r="BI163" s="219">
        <f>IF(N163="nulová",J163,0)</f>
        <v>0</v>
      </c>
      <c r="BJ163" s="19" t="s">
        <v>77</v>
      </c>
      <c r="BK163" s="219">
        <f>ROUND(I163*H163,2)</f>
        <v>0</v>
      </c>
      <c r="BL163" s="19" t="s">
        <v>177</v>
      </c>
      <c r="BM163" s="218" t="s">
        <v>1107</v>
      </c>
    </row>
    <row r="164" s="2" customFormat="1">
      <c r="A164" s="40"/>
      <c r="B164" s="41"/>
      <c r="C164" s="42"/>
      <c r="D164" s="220" t="s">
        <v>179</v>
      </c>
      <c r="E164" s="42"/>
      <c r="F164" s="221" t="s">
        <v>237</v>
      </c>
      <c r="G164" s="42"/>
      <c r="H164" s="42"/>
      <c r="I164" s="222"/>
      <c r="J164" s="42"/>
      <c r="K164" s="42"/>
      <c r="L164" s="46"/>
      <c r="M164" s="223"/>
      <c r="N164" s="224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179</v>
      </c>
      <c r="AU164" s="19" t="s">
        <v>79</v>
      </c>
    </row>
    <row r="165" s="2" customFormat="1">
      <c r="A165" s="40"/>
      <c r="B165" s="41"/>
      <c r="C165" s="42"/>
      <c r="D165" s="225" t="s">
        <v>181</v>
      </c>
      <c r="E165" s="42"/>
      <c r="F165" s="226" t="s">
        <v>238</v>
      </c>
      <c r="G165" s="42"/>
      <c r="H165" s="42"/>
      <c r="I165" s="222"/>
      <c r="J165" s="42"/>
      <c r="K165" s="42"/>
      <c r="L165" s="46"/>
      <c r="M165" s="223"/>
      <c r="N165" s="224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181</v>
      </c>
      <c r="AU165" s="19" t="s">
        <v>79</v>
      </c>
    </row>
    <row r="166" s="2" customFormat="1" ht="33" customHeight="1">
      <c r="A166" s="40"/>
      <c r="B166" s="41"/>
      <c r="C166" s="207" t="s">
        <v>274</v>
      </c>
      <c r="D166" s="207" t="s">
        <v>172</v>
      </c>
      <c r="E166" s="208" t="s">
        <v>240</v>
      </c>
      <c r="F166" s="209" t="s">
        <v>241</v>
      </c>
      <c r="G166" s="210" t="s">
        <v>224</v>
      </c>
      <c r="H166" s="211">
        <v>2.5</v>
      </c>
      <c r="I166" s="212"/>
      <c r="J166" s="213">
        <f>ROUND(I166*H166,2)</f>
        <v>0</v>
      </c>
      <c r="K166" s="209" t="s">
        <v>176</v>
      </c>
      <c r="L166" s="46"/>
      <c r="M166" s="214" t="s">
        <v>19</v>
      </c>
      <c r="N166" s="215" t="s">
        <v>40</v>
      </c>
      <c r="O166" s="86"/>
      <c r="P166" s="216">
        <f>O166*H166</f>
        <v>0</v>
      </c>
      <c r="Q166" s="216">
        <v>0</v>
      </c>
      <c r="R166" s="216">
        <f>Q166*H166</f>
        <v>0</v>
      </c>
      <c r="S166" s="216">
        <v>0</v>
      </c>
      <c r="T166" s="217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18" t="s">
        <v>177</v>
      </c>
      <c r="AT166" s="218" t="s">
        <v>172</v>
      </c>
      <c r="AU166" s="218" t="s">
        <v>79</v>
      </c>
      <c r="AY166" s="19" t="s">
        <v>170</v>
      </c>
      <c r="BE166" s="219">
        <f>IF(N166="základní",J166,0)</f>
        <v>0</v>
      </c>
      <c r="BF166" s="219">
        <f>IF(N166="snížená",J166,0)</f>
        <v>0</v>
      </c>
      <c r="BG166" s="219">
        <f>IF(N166="zákl. přenesená",J166,0)</f>
        <v>0</v>
      </c>
      <c r="BH166" s="219">
        <f>IF(N166="sníž. přenesená",J166,0)</f>
        <v>0</v>
      </c>
      <c r="BI166" s="219">
        <f>IF(N166="nulová",J166,0)</f>
        <v>0</v>
      </c>
      <c r="BJ166" s="19" t="s">
        <v>77</v>
      </c>
      <c r="BK166" s="219">
        <f>ROUND(I166*H166,2)</f>
        <v>0</v>
      </c>
      <c r="BL166" s="19" t="s">
        <v>177</v>
      </c>
      <c r="BM166" s="218" t="s">
        <v>1108</v>
      </c>
    </row>
    <row r="167" s="2" customFormat="1">
      <c r="A167" s="40"/>
      <c r="B167" s="41"/>
      <c r="C167" s="42"/>
      <c r="D167" s="220" t="s">
        <v>179</v>
      </c>
      <c r="E167" s="42"/>
      <c r="F167" s="221" t="s">
        <v>243</v>
      </c>
      <c r="G167" s="42"/>
      <c r="H167" s="42"/>
      <c r="I167" s="222"/>
      <c r="J167" s="42"/>
      <c r="K167" s="42"/>
      <c r="L167" s="46"/>
      <c r="M167" s="223"/>
      <c r="N167" s="224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179</v>
      </c>
      <c r="AU167" s="19" t="s">
        <v>79</v>
      </c>
    </row>
    <row r="168" s="2" customFormat="1">
      <c r="A168" s="40"/>
      <c r="B168" s="41"/>
      <c r="C168" s="42"/>
      <c r="D168" s="225" t="s">
        <v>181</v>
      </c>
      <c r="E168" s="42"/>
      <c r="F168" s="226" t="s">
        <v>244</v>
      </c>
      <c r="G168" s="42"/>
      <c r="H168" s="42"/>
      <c r="I168" s="222"/>
      <c r="J168" s="42"/>
      <c r="K168" s="42"/>
      <c r="L168" s="46"/>
      <c r="M168" s="223"/>
      <c r="N168" s="224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181</v>
      </c>
      <c r="AU168" s="19" t="s">
        <v>79</v>
      </c>
    </row>
    <row r="169" s="12" customFormat="1" ht="25.92" customHeight="1">
      <c r="A169" s="12"/>
      <c r="B169" s="191"/>
      <c r="C169" s="192"/>
      <c r="D169" s="193" t="s">
        <v>68</v>
      </c>
      <c r="E169" s="194" t="s">
        <v>245</v>
      </c>
      <c r="F169" s="194" t="s">
        <v>246</v>
      </c>
      <c r="G169" s="192"/>
      <c r="H169" s="192"/>
      <c r="I169" s="195"/>
      <c r="J169" s="196">
        <f>BK169</f>
        <v>0</v>
      </c>
      <c r="K169" s="192"/>
      <c r="L169" s="197"/>
      <c r="M169" s="198"/>
      <c r="N169" s="199"/>
      <c r="O169" s="199"/>
      <c r="P169" s="200">
        <f>P170+P174+P221+P253+P287+P295+P299+P306+P355+P374+P388+P399+P433+P482</f>
        <v>0</v>
      </c>
      <c r="Q169" s="199"/>
      <c r="R169" s="200">
        <f>R170+R174+R221+R253+R287+R295+R299+R306+R355+R374+R388+R399+R433+R482</f>
        <v>9.1240593400000005</v>
      </c>
      <c r="S169" s="199"/>
      <c r="T169" s="201">
        <f>T170+T174+T221+T253+T287+T295+T299+T306+T355+T374+T388+T399+T433+T482</f>
        <v>4.9633619099999997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02" t="s">
        <v>79</v>
      </c>
      <c r="AT169" s="203" t="s">
        <v>68</v>
      </c>
      <c r="AU169" s="203" t="s">
        <v>69</v>
      </c>
      <c r="AY169" s="202" t="s">
        <v>170</v>
      </c>
      <c r="BK169" s="204">
        <f>BK170+BK174+BK221+BK253+BK287+BK295+BK299+BK306+BK355+BK374+BK388+BK399+BK433+BK482</f>
        <v>0</v>
      </c>
    </row>
    <row r="170" s="12" customFormat="1" ht="22.8" customHeight="1">
      <c r="A170" s="12"/>
      <c r="B170" s="191"/>
      <c r="C170" s="192"/>
      <c r="D170" s="193" t="s">
        <v>68</v>
      </c>
      <c r="E170" s="205" t="s">
        <v>247</v>
      </c>
      <c r="F170" s="205" t="s">
        <v>248</v>
      </c>
      <c r="G170" s="192"/>
      <c r="H170" s="192"/>
      <c r="I170" s="195"/>
      <c r="J170" s="206">
        <f>BK170</f>
        <v>0</v>
      </c>
      <c r="K170" s="192"/>
      <c r="L170" s="197"/>
      <c r="M170" s="198"/>
      <c r="N170" s="199"/>
      <c r="O170" s="199"/>
      <c r="P170" s="200">
        <f>SUM(P171:P173)</f>
        <v>0</v>
      </c>
      <c r="Q170" s="199"/>
      <c r="R170" s="200">
        <f>SUM(R171:R173)</f>
        <v>0.002</v>
      </c>
      <c r="S170" s="199"/>
      <c r="T170" s="201">
        <f>SUM(T171:T173)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02" t="s">
        <v>79</v>
      </c>
      <c r="AT170" s="203" t="s">
        <v>68</v>
      </c>
      <c r="AU170" s="203" t="s">
        <v>77</v>
      </c>
      <c r="AY170" s="202" t="s">
        <v>170</v>
      </c>
      <c r="BK170" s="204">
        <f>SUM(BK171:BK173)</f>
        <v>0</v>
      </c>
    </row>
    <row r="171" s="2" customFormat="1" ht="33" customHeight="1">
      <c r="A171" s="40"/>
      <c r="B171" s="41"/>
      <c r="C171" s="207" t="s">
        <v>252</v>
      </c>
      <c r="D171" s="207" t="s">
        <v>172</v>
      </c>
      <c r="E171" s="208" t="s">
        <v>250</v>
      </c>
      <c r="F171" s="209" t="s">
        <v>251</v>
      </c>
      <c r="G171" s="210" t="s">
        <v>203</v>
      </c>
      <c r="H171" s="211">
        <v>4</v>
      </c>
      <c r="I171" s="212"/>
      <c r="J171" s="213">
        <f>ROUND(I171*H171,2)</f>
        <v>0</v>
      </c>
      <c r="K171" s="209" t="s">
        <v>176</v>
      </c>
      <c r="L171" s="46"/>
      <c r="M171" s="214" t="s">
        <v>19</v>
      </c>
      <c r="N171" s="215" t="s">
        <v>40</v>
      </c>
      <c r="O171" s="86"/>
      <c r="P171" s="216">
        <f>O171*H171</f>
        <v>0</v>
      </c>
      <c r="Q171" s="216">
        <v>0.00050000000000000001</v>
      </c>
      <c r="R171" s="216">
        <f>Q171*H171</f>
        <v>0.002</v>
      </c>
      <c r="S171" s="216">
        <v>0</v>
      </c>
      <c r="T171" s="217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8" t="s">
        <v>252</v>
      </c>
      <c r="AT171" s="218" t="s">
        <v>172</v>
      </c>
      <c r="AU171" s="218" t="s">
        <v>79</v>
      </c>
      <c r="AY171" s="19" t="s">
        <v>170</v>
      </c>
      <c r="BE171" s="219">
        <f>IF(N171="základní",J171,0)</f>
        <v>0</v>
      </c>
      <c r="BF171" s="219">
        <f>IF(N171="snížená",J171,0)</f>
        <v>0</v>
      </c>
      <c r="BG171" s="219">
        <f>IF(N171="zákl. přenesená",J171,0)</f>
        <v>0</v>
      </c>
      <c r="BH171" s="219">
        <f>IF(N171="sníž. přenesená",J171,0)</f>
        <v>0</v>
      </c>
      <c r="BI171" s="219">
        <f>IF(N171="nulová",J171,0)</f>
        <v>0</v>
      </c>
      <c r="BJ171" s="19" t="s">
        <v>77</v>
      </c>
      <c r="BK171" s="219">
        <f>ROUND(I171*H171,2)</f>
        <v>0</v>
      </c>
      <c r="BL171" s="19" t="s">
        <v>252</v>
      </c>
      <c r="BM171" s="218" t="s">
        <v>1109</v>
      </c>
    </row>
    <row r="172" s="2" customFormat="1">
      <c r="A172" s="40"/>
      <c r="B172" s="41"/>
      <c r="C172" s="42"/>
      <c r="D172" s="220" t="s">
        <v>179</v>
      </c>
      <c r="E172" s="42"/>
      <c r="F172" s="221" t="s">
        <v>254</v>
      </c>
      <c r="G172" s="42"/>
      <c r="H172" s="42"/>
      <c r="I172" s="222"/>
      <c r="J172" s="42"/>
      <c r="K172" s="42"/>
      <c r="L172" s="46"/>
      <c r="M172" s="223"/>
      <c r="N172" s="224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179</v>
      </c>
      <c r="AU172" s="19" t="s">
        <v>79</v>
      </c>
    </row>
    <row r="173" s="2" customFormat="1">
      <c r="A173" s="40"/>
      <c r="B173" s="41"/>
      <c r="C173" s="42"/>
      <c r="D173" s="225" t="s">
        <v>181</v>
      </c>
      <c r="E173" s="42"/>
      <c r="F173" s="226" t="s">
        <v>255</v>
      </c>
      <c r="G173" s="42"/>
      <c r="H173" s="42"/>
      <c r="I173" s="222"/>
      <c r="J173" s="42"/>
      <c r="K173" s="42"/>
      <c r="L173" s="46"/>
      <c r="M173" s="223"/>
      <c r="N173" s="224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181</v>
      </c>
      <c r="AU173" s="19" t="s">
        <v>79</v>
      </c>
    </row>
    <row r="174" s="12" customFormat="1" ht="22.8" customHeight="1">
      <c r="A174" s="12"/>
      <c r="B174" s="191"/>
      <c r="C174" s="192"/>
      <c r="D174" s="193" t="s">
        <v>68</v>
      </c>
      <c r="E174" s="205" t="s">
        <v>256</v>
      </c>
      <c r="F174" s="205" t="s">
        <v>257</v>
      </c>
      <c r="G174" s="192"/>
      <c r="H174" s="192"/>
      <c r="I174" s="195"/>
      <c r="J174" s="206">
        <f>BK174</f>
        <v>0</v>
      </c>
      <c r="K174" s="192"/>
      <c r="L174" s="197"/>
      <c r="M174" s="198"/>
      <c r="N174" s="199"/>
      <c r="O174" s="199"/>
      <c r="P174" s="200">
        <f>SUM(P175:P220)</f>
        <v>0</v>
      </c>
      <c r="Q174" s="199"/>
      <c r="R174" s="200">
        <f>SUM(R175:R220)</f>
        <v>0.044378000000000008</v>
      </c>
      <c r="S174" s="199"/>
      <c r="T174" s="201">
        <f>SUM(T175:T220)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02" t="s">
        <v>79</v>
      </c>
      <c r="AT174" s="203" t="s">
        <v>68</v>
      </c>
      <c r="AU174" s="203" t="s">
        <v>77</v>
      </c>
      <c r="AY174" s="202" t="s">
        <v>170</v>
      </c>
      <c r="BK174" s="204">
        <f>SUM(BK175:BK220)</f>
        <v>0</v>
      </c>
    </row>
    <row r="175" s="2" customFormat="1" ht="21.75" customHeight="1">
      <c r="A175" s="40"/>
      <c r="B175" s="41"/>
      <c r="C175" s="207" t="s">
        <v>281</v>
      </c>
      <c r="D175" s="207" t="s">
        <v>172</v>
      </c>
      <c r="E175" s="208" t="s">
        <v>258</v>
      </c>
      <c r="F175" s="209" t="s">
        <v>259</v>
      </c>
      <c r="G175" s="210" t="s">
        <v>260</v>
      </c>
      <c r="H175" s="211">
        <v>15.199999999999999</v>
      </c>
      <c r="I175" s="212"/>
      <c r="J175" s="213">
        <f>ROUND(I175*H175,2)</f>
        <v>0</v>
      </c>
      <c r="K175" s="209" t="s">
        <v>176</v>
      </c>
      <c r="L175" s="46"/>
      <c r="M175" s="214" t="s">
        <v>19</v>
      </c>
      <c r="N175" s="215" t="s">
        <v>40</v>
      </c>
      <c r="O175" s="86"/>
      <c r="P175" s="216">
        <f>O175*H175</f>
        <v>0</v>
      </c>
      <c r="Q175" s="216">
        <v>0.0014400000000000001</v>
      </c>
      <c r="R175" s="216">
        <f>Q175*H175</f>
        <v>0.021888000000000001</v>
      </c>
      <c r="S175" s="216">
        <v>0</v>
      </c>
      <c r="T175" s="217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8" t="s">
        <v>177</v>
      </c>
      <c r="AT175" s="218" t="s">
        <v>172</v>
      </c>
      <c r="AU175" s="218" t="s">
        <v>79</v>
      </c>
      <c r="AY175" s="19" t="s">
        <v>170</v>
      </c>
      <c r="BE175" s="219">
        <f>IF(N175="základní",J175,0)</f>
        <v>0</v>
      </c>
      <c r="BF175" s="219">
        <f>IF(N175="snížená",J175,0)</f>
        <v>0</v>
      </c>
      <c r="BG175" s="219">
        <f>IF(N175="zákl. přenesená",J175,0)</f>
        <v>0</v>
      </c>
      <c r="BH175" s="219">
        <f>IF(N175="sníž. přenesená",J175,0)</f>
        <v>0</v>
      </c>
      <c r="BI175" s="219">
        <f>IF(N175="nulová",J175,0)</f>
        <v>0</v>
      </c>
      <c r="BJ175" s="19" t="s">
        <v>77</v>
      </c>
      <c r="BK175" s="219">
        <f>ROUND(I175*H175,2)</f>
        <v>0</v>
      </c>
      <c r="BL175" s="19" t="s">
        <v>177</v>
      </c>
      <c r="BM175" s="218" t="s">
        <v>1110</v>
      </c>
    </row>
    <row r="176" s="2" customFormat="1">
      <c r="A176" s="40"/>
      <c r="B176" s="41"/>
      <c r="C176" s="42"/>
      <c r="D176" s="220" t="s">
        <v>179</v>
      </c>
      <c r="E176" s="42"/>
      <c r="F176" s="221" t="s">
        <v>262</v>
      </c>
      <c r="G176" s="42"/>
      <c r="H176" s="42"/>
      <c r="I176" s="222"/>
      <c r="J176" s="42"/>
      <c r="K176" s="42"/>
      <c r="L176" s="46"/>
      <c r="M176" s="223"/>
      <c r="N176" s="224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179</v>
      </c>
      <c r="AU176" s="19" t="s">
        <v>79</v>
      </c>
    </row>
    <row r="177" s="2" customFormat="1">
      <c r="A177" s="40"/>
      <c r="B177" s="41"/>
      <c r="C177" s="42"/>
      <c r="D177" s="225" t="s">
        <v>181</v>
      </c>
      <c r="E177" s="42"/>
      <c r="F177" s="226" t="s">
        <v>263</v>
      </c>
      <c r="G177" s="42"/>
      <c r="H177" s="42"/>
      <c r="I177" s="222"/>
      <c r="J177" s="42"/>
      <c r="K177" s="42"/>
      <c r="L177" s="46"/>
      <c r="M177" s="223"/>
      <c r="N177" s="224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181</v>
      </c>
      <c r="AU177" s="19" t="s">
        <v>79</v>
      </c>
    </row>
    <row r="178" s="2" customFormat="1" ht="16.5" customHeight="1">
      <c r="A178" s="40"/>
      <c r="B178" s="41"/>
      <c r="C178" s="248" t="s">
        <v>285</v>
      </c>
      <c r="D178" s="248" t="s">
        <v>265</v>
      </c>
      <c r="E178" s="249" t="s">
        <v>266</v>
      </c>
      <c r="F178" s="250" t="s">
        <v>267</v>
      </c>
      <c r="G178" s="251" t="s">
        <v>268</v>
      </c>
      <c r="H178" s="252">
        <v>9</v>
      </c>
      <c r="I178" s="253"/>
      <c r="J178" s="254">
        <f>ROUND(I178*H178,2)</f>
        <v>0</v>
      </c>
      <c r="K178" s="250" t="s">
        <v>176</v>
      </c>
      <c r="L178" s="255"/>
      <c r="M178" s="256" t="s">
        <v>19</v>
      </c>
      <c r="N178" s="257" t="s">
        <v>40</v>
      </c>
      <c r="O178" s="86"/>
      <c r="P178" s="216">
        <f>O178*H178</f>
        <v>0</v>
      </c>
      <c r="Q178" s="216">
        <v>0.00027999999999999998</v>
      </c>
      <c r="R178" s="216">
        <f>Q178*H178</f>
        <v>0.0025199999999999997</v>
      </c>
      <c r="S178" s="216">
        <v>0</v>
      </c>
      <c r="T178" s="217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18" t="s">
        <v>228</v>
      </c>
      <c r="AT178" s="218" t="s">
        <v>265</v>
      </c>
      <c r="AU178" s="218" t="s">
        <v>79</v>
      </c>
      <c r="AY178" s="19" t="s">
        <v>170</v>
      </c>
      <c r="BE178" s="219">
        <f>IF(N178="základní",J178,0)</f>
        <v>0</v>
      </c>
      <c r="BF178" s="219">
        <f>IF(N178="snížená",J178,0)</f>
        <v>0</v>
      </c>
      <c r="BG178" s="219">
        <f>IF(N178="zákl. přenesená",J178,0)</f>
        <v>0</v>
      </c>
      <c r="BH178" s="219">
        <f>IF(N178="sníž. přenesená",J178,0)</f>
        <v>0</v>
      </c>
      <c r="BI178" s="219">
        <f>IF(N178="nulová",J178,0)</f>
        <v>0</v>
      </c>
      <c r="BJ178" s="19" t="s">
        <v>77</v>
      </c>
      <c r="BK178" s="219">
        <f>ROUND(I178*H178,2)</f>
        <v>0</v>
      </c>
      <c r="BL178" s="19" t="s">
        <v>177</v>
      </c>
      <c r="BM178" s="218" t="s">
        <v>1111</v>
      </c>
    </row>
    <row r="179" s="2" customFormat="1">
      <c r="A179" s="40"/>
      <c r="B179" s="41"/>
      <c r="C179" s="42"/>
      <c r="D179" s="220" t="s">
        <v>179</v>
      </c>
      <c r="E179" s="42"/>
      <c r="F179" s="221" t="s">
        <v>267</v>
      </c>
      <c r="G179" s="42"/>
      <c r="H179" s="42"/>
      <c r="I179" s="222"/>
      <c r="J179" s="42"/>
      <c r="K179" s="42"/>
      <c r="L179" s="46"/>
      <c r="M179" s="223"/>
      <c r="N179" s="224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179</v>
      </c>
      <c r="AU179" s="19" t="s">
        <v>79</v>
      </c>
    </row>
    <row r="180" s="2" customFormat="1" ht="16.5" customHeight="1">
      <c r="A180" s="40"/>
      <c r="B180" s="41"/>
      <c r="C180" s="248" t="s">
        <v>290</v>
      </c>
      <c r="D180" s="248" t="s">
        <v>265</v>
      </c>
      <c r="E180" s="249" t="s">
        <v>271</v>
      </c>
      <c r="F180" s="250" t="s">
        <v>272</v>
      </c>
      <c r="G180" s="251" t="s">
        <v>268</v>
      </c>
      <c r="H180" s="252">
        <v>3</v>
      </c>
      <c r="I180" s="253"/>
      <c r="J180" s="254">
        <f>ROUND(I180*H180,2)</f>
        <v>0</v>
      </c>
      <c r="K180" s="250" t="s">
        <v>176</v>
      </c>
      <c r="L180" s="255"/>
      <c r="M180" s="256" t="s">
        <v>19</v>
      </c>
      <c r="N180" s="257" t="s">
        <v>40</v>
      </c>
      <c r="O180" s="86"/>
      <c r="P180" s="216">
        <f>O180*H180</f>
        <v>0</v>
      </c>
      <c r="Q180" s="216">
        <v>0.00025999999999999998</v>
      </c>
      <c r="R180" s="216">
        <f>Q180*H180</f>
        <v>0.00077999999999999988</v>
      </c>
      <c r="S180" s="216">
        <v>0</v>
      </c>
      <c r="T180" s="217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18" t="s">
        <v>228</v>
      </c>
      <c r="AT180" s="218" t="s">
        <v>265</v>
      </c>
      <c r="AU180" s="218" t="s">
        <v>79</v>
      </c>
      <c r="AY180" s="19" t="s">
        <v>170</v>
      </c>
      <c r="BE180" s="219">
        <f>IF(N180="základní",J180,0)</f>
        <v>0</v>
      </c>
      <c r="BF180" s="219">
        <f>IF(N180="snížená",J180,0)</f>
        <v>0</v>
      </c>
      <c r="BG180" s="219">
        <f>IF(N180="zákl. přenesená",J180,0)</f>
        <v>0</v>
      </c>
      <c r="BH180" s="219">
        <f>IF(N180="sníž. přenesená",J180,0)</f>
        <v>0</v>
      </c>
      <c r="BI180" s="219">
        <f>IF(N180="nulová",J180,0)</f>
        <v>0</v>
      </c>
      <c r="BJ180" s="19" t="s">
        <v>77</v>
      </c>
      <c r="BK180" s="219">
        <f>ROUND(I180*H180,2)</f>
        <v>0</v>
      </c>
      <c r="BL180" s="19" t="s">
        <v>177</v>
      </c>
      <c r="BM180" s="218" t="s">
        <v>1112</v>
      </c>
    </row>
    <row r="181" s="2" customFormat="1">
      <c r="A181" s="40"/>
      <c r="B181" s="41"/>
      <c r="C181" s="42"/>
      <c r="D181" s="220" t="s">
        <v>179</v>
      </c>
      <c r="E181" s="42"/>
      <c r="F181" s="221" t="s">
        <v>272</v>
      </c>
      <c r="G181" s="42"/>
      <c r="H181" s="42"/>
      <c r="I181" s="222"/>
      <c r="J181" s="42"/>
      <c r="K181" s="42"/>
      <c r="L181" s="46"/>
      <c r="M181" s="223"/>
      <c r="N181" s="224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179</v>
      </c>
      <c r="AU181" s="19" t="s">
        <v>79</v>
      </c>
    </row>
    <row r="182" s="2" customFormat="1" ht="16.5" customHeight="1">
      <c r="A182" s="40"/>
      <c r="B182" s="41"/>
      <c r="C182" s="248" t="s">
        <v>294</v>
      </c>
      <c r="D182" s="248" t="s">
        <v>265</v>
      </c>
      <c r="E182" s="249" t="s">
        <v>275</v>
      </c>
      <c r="F182" s="250" t="s">
        <v>276</v>
      </c>
      <c r="G182" s="251" t="s">
        <v>268</v>
      </c>
      <c r="H182" s="252">
        <v>2</v>
      </c>
      <c r="I182" s="253"/>
      <c r="J182" s="254">
        <f>ROUND(I182*H182,2)</f>
        <v>0</v>
      </c>
      <c r="K182" s="250" t="s">
        <v>176</v>
      </c>
      <c r="L182" s="255"/>
      <c r="M182" s="256" t="s">
        <v>19</v>
      </c>
      <c r="N182" s="257" t="s">
        <v>40</v>
      </c>
      <c r="O182" s="86"/>
      <c r="P182" s="216">
        <f>O182*H182</f>
        <v>0</v>
      </c>
      <c r="Q182" s="216">
        <v>0.00022000000000000001</v>
      </c>
      <c r="R182" s="216">
        <f>Q182*H182</f>
        <v>0.00044000000000000002</v>
      </c>
      <c r="S182" s="216">
        <v>0</v>
      </c>
      <c r="T182" s="217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18" t="s">
        <v>228</v>
      </c>
      <c r="AT182" s="218" t="s">
        <v>265</v>
      </c>
      <c r="AU182" s="218" t="s">
        <v>79</v>
      </c>
      <c r="AY182" s="19" t="s">
        <v>170</v>
      </c>
      <c r="BE182" s="219">
        <f>IF(N182="základní",J182,0)</f>
        <v>0</v>
      </c>
      <c r="BF182" s="219">
        <f>IF(N182="snížená",J182,0)</f>
        <v>0</v>
      </c>
      <c r="BG182" s="219">
        <f>IF(N182="zákl. přenesená",J182,0)</f>
        <v>0</v>
      </c>
      <c r="BH182" s="219">
        <f>IF(N182="sníž. přenesená",J182,0)</f>
        <v>0</v>
      </c>
      <c r="BI182" s="219">
        <f>IF(N182="nulová",J182,0)</f>
        <v>0</v>
      </c>
      <c r="BJ182" s="19" t="s">
        <v>77</v>
      </c>
      <c r="BK182" s="219">
        <f>ROUND(I182*H182,2)</f>
        <v>0</v>
      </c>
      <c r="BL182" s="19" t="s">
        <v>177</v>
      </c>
      <c r="BM182" s="218" t="s">
        <v>1113</v>
      </c>
    </row>
    <row r="183" s="2" customFormat="1">
      <c r="A183" s="40"/>
      <c r="B183" s="41"/>
      <c r="C183" s="42"/>
      <c r="D183" s="220" t="s">
        <v>179</v>
      </c>
      <c r="E183" s="42"/>
      <c r="F183" s="221" t="s">
        <v>276</v>
      </c>
      <c r="G183" s="42"/>
      <c r="H183" s="42"/>
      <c r="I183" s="222"/>
      <c r="J183" s="42"/>
      <c r="K183" s="42"/>
      <c r="L183" s="46"/>
      <c r="M183" s="223"/>
      <c r="N183" s="224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179</v>
      </c>
      <c r="AU183" s="19" t="s">
        <v>79</v>
      </c>
    </row>
    <row r="184" s="2" customFormat="1" ht="24.15" customHeight="1">
      <c r="A184" s="40"/>
      <c r="B184" s="41"/>
      <c r="C184" s="248" t="s">
        <v>7</v>
      </c>
      <c r="D184" s="248" t="s">
        <v>265</v>
      </c>
      <c r="E184" s="249" t="s">
        <v>278</v>
      </c>
      <c r="F184" s="250" t="s">
        <v>279</v>
      </c>
      <c r="G184" s="251" t="s">
        <v>268</v>
      </c>
      <c r="H184" s="252">
        <v>3</v>
      </c>
      <c r="I184" s="253"/>
      <c r="J184" s="254">
        <f>ROUND(I184*H184,2)</f>
        <v>0</v>
      </c>
      <c r="K184" s="250" t="s">
        <v>176</v>
      </c>
      <c r="L184" s="255"/>
      <c r="M184" s="256" t="s">
        <v>19</v>
      </c>
      <c r="N184" s="257" t="s">
        <v>40</v>
      </c>
      <c r="O184" s="86"/>
      <c r="P184" s="216">
        <f>O184*H184</f>
        <v>0</v>
      </c>
      <c r="Q184" s="216">
        <v>0.00080000000000000004</v>
      </c>
      <c r="R184" s="216">
        <f>Q184*H184</f>
        <v>0.0024000000000000002</v>
      </c>
      <c r="S184" s="216">
        <v>0</v>
      </c>
      <c r="T184" s="217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18" t="s">
        <v>228</v>
      </c>
      <c r="AT184" s="218" t="s">
        <v>265</v>
      </c>
      <c r="AU184" s="218" t="s">
        <v>79</v>
      </c>
      <c r="AY184" s="19" t="s">
        <v>170</v>
      </c>
      <c r="BE184" s="219">
        <f>IF(N184="základní",J184,0)</f>
        <v>0</v>
      </c>
      <c r="BF184" s="219">
        <f>IF(N184="snížená",J184,0)</f>
        <v>0</v>
      </c>
      <c r="BG184" s="219">
        <f>IF(N184="zákl. přenesená",J184,0)</f>
        <v>0</v>
      </c>
      <c r="BH184" s="219">
        <f>IF(N184="sníž. přenesená",J184,0)</f>
        <v>0</v>
      </c>
      <c r="BI184" s="219">
        <f>IF(N184="nulová",J184,0)</f>
        <v>0</v>
      </c>
      <c r="BJ184" s="19" t="s">
        <v>77</v>
      </c>
      <c r="BK184" s="219">
        <f>ROUND(I184*H184,2)</f>
        <v>0</v>
      </c>
      <c r="BL184" s="19" t="s">
        <v>177</v>
      </c>
      <c r="BM184" s="218" t="s">
        <v>1114</v>
      </c>
    </row>
    <row r="185" s="2" customFormat="1">
      <c r="A185" s="40"/>
      <c r="B185" s="41"/>
      <c r="C185" s="42"/>
      <c r="D185" s="220" t="s">
        <v>179</v>
      </c>
      <c r="E185" s="42"/>
      <c r="F185" s="221" t="s">
        <v>279</v>
      </c>
      <c r="G185" s="42"/>
      <c r="H185" s="42"/>
      <c r="I185" s="222"/>
      <c r="J185" s="42"/>
      <c r="K185" s="42"/>
      <c r="L185" s="46"/>
      <c r="M185" s="223"/>
      <c r="N185" s="224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179</v>
      </c>
      <c r="AU185" s="19" t="s">
        <v>79</v>
      </c>
    </row>
    <row r="186" s="2" customFormat="1" ht="16.5" customHeight="1">
      <c r="A186" s="40"/>
      <c r="B186" s="41"/>
      <c r="C186" s="207" t="s">
        <v>301</v>
      </c>
      <c r="D186" s="207" t="s">
        <v>172</v>
      </c>
      <c r="E186" s="208" t="s">
        <v>321</v>
      </c>
      <c r="F186" s="209" t="s">
        <v>322</v>
      </c>
      <c r="G186" s="210" t="s">
        <v>260</v>
      </c>
      <c r="H186" s="211">
        <v>3</v>
      </c>
      <c r="I186" s="212"/>
      <c r="J186" s="213">
        <f>ROUND(I186*H186,2)</f>
        <v>0</v>
      </c>
      <c r="K186" s="209" t="s">
        <v>176</v>
      </c>
      <c r="L186" s="46"/>
      <c r="M186" s="214" t="s">
        <v>19</v>
      </c>
      <c r="N186" s="215" t="s">
        <v>40</v>
      </c>
      <c r="O186" s="86"/>
      <c r="P186" s="216">
        <f>O186*H186</f>
        <v>0</v>
      </c>
      <c r="Q186" s="216">
        <v>0.0013699999999999999</v>
      </c>
      <c r="R186" s="216">
        <f>Q186*H186</f>
        <v>0.0041099999999999999</v>
      </c>
      <c r="S186" s="216">
        <v>0</v>
      </c>
      <c r="T186" s="217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8" t="s">
        <v>252</v>
      </c>
      <c r="AT186" s="218" t="s">
        <v>172</v>
      </c>
      <c r="AU186" s="218" t="s">
        <v>79</v>
      </c>
      <c r="AY186" s="19" t="s">
        <v>170</v>
      </c>
      <c r="BE186" s="219">
        <f>IF(N186="základní",J186,0)</f>
        <v>0</v>
      </c>
      <c r="BF186" s="219">
        <f>IF(N186="snížená",J186,0)</f>
        <v>0</v>
      </c>
      <c r="BG186" s="219">
        <f>IF(N186="zákl. přenesená",J186,0)</f>
        <v>0</v>
      </c>
      <c r="BH186" s="219">
        <f>IF(N186="sníž. přenesená",J186,0)</f>
        <v>0</v>
      </c>
      <c r="BI186" s="219">
        <f>IF(N186="nulová",J186,0)</f>
        <v>0</v>
      </c>
      <c r="BJ186" s="19" t="s">
        <v>77</v>
      </c>
      <c r="BK186" s="219">
        <f>ROUND(I186*H186,2)</f>
        <v>0</v>
      </c>
      <c r="BL186" s="19" t="s">
        <v>252</v>
      </c>
      <c r="BM186" s="218" t="s">
        <v>1115</v>
      </c>
    </row>
    <row r="187" s="2" customFormat="1">
      <c r="A187" s="40"/>
      <c r="B187" s="41"/>
      <c r="C187" s="42"/>
      <c r="D187" s="220" t="s">
        <v>179</v>
      </c>
      <c r="E187" s="42"/>
      <c r="F187" s="221" t="s">
        <v>324</v>
      </c>
      <c r="G187" s="42"/>
      <c r="H187" s="42"/>
      <c r="I187" s="222"/>
      <c r="J187" s="42"/>
      <c r="K187" s="42"/>
      <c r="L187" s="46"/>
      <c r="M187" s="223"/>
      <c r="N187" s="224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179</v>
      </c>
      <c r="AU187" s="19" t="s">
        <v>79</v>
      </c>
    </row>
    <row r="188" s="2" customFormat="1">
      <c r="A188" s="40"/>
      <c r="B188" s="41"/>
      <c r="C188" s="42"/>
      <c r="D188" s="225" t="s">
        <v>181</v>
      </c>
      <c r="E188" s="42"/>
      <c r="F188" s="226" t="s">
        <v>325</v>
      </c>
      <c r="G188" s="42"/>
      <c r="H188" s="42"/>
      <c r="I188" s="222"/>
      <c r="J188" s="42"/>
      <c r="K188" s="42"/>
      <c r="L188" s="46"/>
      <c r="M188" s="223"/>
      <c r="N188" s="224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181</v>
      </c>
      <c r="AU188" s="19" t="s">
        <v>79</v>
      </c>
    </row>
    <row r="189" s="2" customFormat="1" ht="16.5" customHeight="1">
      <c r="A189" s="40"/>
      <c r="B189" s="41"/>
      <c r="C189" s="248" t="s">
        <v>305</v>
      </c>
      <c r="D189" s="248" t="s">
        <v>265</v>
      </c>
      <c r="E189" s="249" t="s">
        <v>282</v>
      </c>
      <c r="F189" s="250" t="s">
        <v>283</v>
      </c>
      <c r="G189" s="251" t="s">
        <v>268</v>
      </c>
      <c r="H189" s="252">
        <v>1</v>
      </c>
      <c r="I189" s="253"/>
      <c r="J189" s="254">
        <f>ROUND(I189*H189,2)</f>
        <v>0</v>
      </c>
      <c r="K189" s="250" t="s">
        <v>176</v>
      </c>
      <c r="L189" s="255"/>
      <c r="M189" s="256" t="s">
        <v>19</v>
      </c>
      <c r="N189" s="257" t="s">
        <v>40</v>
      </c>
      <c r="O189" s="86"/>
      <c r="P189" s="216">
        <f>O189*H189</f>
        <v>0</v>
      </c>
      <c r="Q189" s="216">
        <v>0.00012</v>
      </c>
      <c r="R189" s="216">
        <f>Q189*H189</f>
        <v>0.00012</v>
      </c>
      <c r="S189" s="216">
        <v>0</v>
      </c>
      <c r="T189" s="217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18" t="s">
        <v>228</v>
      </c>
      <c r="AT189" s="218" t="s">
        <v>265</v>
      </c>
      <c r="AU189" s="218" t="s">
        <v>79</v>
      </c>
      <c r="AY189" s="19" t="s">
        <v>170</v>
      </c>
      <c r="BE189" s="219">
        <f>IF(N189="základní",J189,0)</f>
        <v>0</v>
      </c>
      <c r="BF189" s="219">
        <f>IF(N189="snížená",J189,0)</f>
        <v>0</v>
      </c>
      <c r="BG189" s="219">
        <f>IF(N189="zákl. přenesená",J189,0)</f>
        <v>0</v>
      </c>
      <c r="BH189" s="219">
        <f>IF(N189="sníž. přenesená",J189,0)</f>
        <v>0</v>
      </c>
      <c r="BI189" s="219">
        <f>IF(N189="nulová",J189,0)</f>
        <v>0</v>
      </c>
      <c r="BJ189" s="19" t="s">
        <v>77</v>
      </c>
      <c r="BK189" s="219">
        <f>ROUND(I189*H189,2)</f>
        <v>0</v>
      </c>
      <c r="BL189" s="19" t="s">
        <v>177</v>
      </c>
      <c r="BM189" s="218" t="s">
        <v>1116</v>
      </c>
    </row>
    <row r="190" s="2" customFormat="1">
      <c r="A190" s="40"/>
      <c r="B190" s="41"/>
      <c r="C190" s="42"/>
      <c r="D190" s="220" t="s">
        <v>179</v>
      </c>
      <c r="E190" s="42"/>
      <c r="F190" s="221" t="s">
        <v>283</v>
      </c>
      <c r="G190" s="42"/>
      <c r="H190" s="42"/>
      <c r="I190" s="222"/>
      <c r="J190" s="42"/>
      <c r="K190" s="42"/>
      <c r="L190" s="46"/>
      <c r="M190" s="223"/>
      <c r="N190" s="224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179</v>
      </c>
      <c r="AU190" s="19" t="s">
        <v>79</v>
      </c>
    </row>
    <row r="191" s="2" customFormat="1" ht="16.5" customHeight="1">
      <c r="A191" s="40"/>
      <c r="B191" s="41"/>
      <c r="C191" s="248" t="s">
        <v>311</v>
      </c>
      <c r="D191" s="248" t="s">
        <v>265</v>
      </c>
      <c r="E191" s="249" t="s">
        <v>286</v>
      </c>
      <c r="F191" s="250" t="s">
        <v>287</v>
      </c>
      <c r="G191" s="251" t="s">
        <v>268</v>
      </c>
      <c r="H191" s="252">
        <v>4</v>
      </c>
      <c r="I191" s="253"/>
      <c r="J191" s="254">
        <f>ROUND(I191*H191,2)</f>
        <v>0</v>
      </c>
      <c r="K191" s="250" t="s">
        <v>19</v>
      </c>
      <c r="L191" s="255"/>
      <c r="M191" s="256" t="s">
        <v>19</v>
      </c>
      <c r="N191" s="257" t="s">
        <v>40</v>
      </c>
      <c r="O191" s="86"/>
      <c r="P191" s="216">
        <f>O191*H191</f>
        <v>0</v>
      </c>
      <c r="Q191" s="216">
        <v>0.00012</v>
      </c>
      <c r="R191" s="216">
        <f>Q191*H191</f>
        <v>0.00048000000000000001</v>
      </c>
      <c r="S191" s="216">
        <v>0</v>
      </c>
      <c r="T191" s="217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18" t="s">
        <v>228</v>
      </c>
      <c r="AT191" s="218" t="s">
        <v>265</v>
      </c>
      <c r="AU191" s="218" t="s">
        <v>79</v>
      </c>
      <c r="AY191" s="19" t="s">
        <v>170</v>
      </c>
      <c r="BE191" s="219">
        <f>IF(N191="základní",J191,0)</f>
        <v>0</v>
      </c>
      <c r="BF191" s="219">
        <f>IF(N191="snížená",J191,0)</f>
        <v>0</v>
      </c>
      <c r="BG191" s="219">
        <f>IF(N191="zákl. přenesená",J191,0)</f>
        <v>0</v>
      </c>
      <c r="BH191" s="219">
        <f>IF(N191="sníž. přenesená",J191,0)</f>
        <v>0</v>
      </c>
      <c r="BI191" s="219">
        <f>IF(N191="nulová",J191,0)</f>
        <v>0</v>
      </c>
      <c r="BJ191" s="19" t="s">
        <v>77</v>
      </c>
      <c r="BK191" s="219">
        <f>ROUND(I191*H191,2)</f>
        <v>0</v>
      </c>
      <c r="BL191" s="19" t="s">
        <v>177</v>
      </c>
      <c r="BM191" s="218" t="s">
        <v>1117</v>
      </c>
    </row>
    <row r="192" s="2" customFormat="1">
      <c r="A192" s="40"/>
      <c r="B192" s="41"/>
      <c r="C192" s="42"/>
      <c r="D192" s="220" t="s">
        <v>179</v>
      </c>
      <c r="E192" s="42"/>
      <c r="F192" s="221" t="s">
        <v>289</v>
      </c>
      <c r="G192" s="42"/>
      <c r="H192" s="42"/>
      <c r="I192" s="222"/>
      <c r="J192" s="42"/>
      <c r="K192" s="42"/>
      <c r="L192" s="46"/>
      <c r="M192" s="223"/>
      <c r="N192" s="224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179</v>
      </c>
      <c r="AU192" s="19" t="s">
        <v>79</v>
      </c>
    </row>
    <row r="193" s="2" customFormat="1" ht="21.75" customHeight="1">
      <c r="A193" s="40"/>
      <c r="B193" s="41"/>
      <c r="C193" s="248" t="s">
        <v>316</v>
      </c>
      <c r="D193" s="248" t="s">
        <v>265</v>
      </c>
      <c r="E193" s="249" t="s">
        <v>291</v>
      </c>
      <c r="F193" s="250" t="s">
        <v>292</v>
      </c>
      <c r="G193" s="251" t="s">
        <v>268</v>
      </c>
      <c r="H193" s="252">
        <v>10</v>
      </c>
      <c r="I193" s="253"/>
      <c r="J193" s="254">
        <f>ROUND(I193*H193,2)</f>
        <v>0</v>
      </c>
      <c r="K193" s="250" t="s">
        <v>176</v>
      </c>
      <c r="L193" s="255"/>
      <c r="M193" s="256" t="s">
        <v>19</v>
      </c>
      <c r="N193" s="257" t="s">
        <v>40</v>
      </c>
      <c r="O193" s="86"/>
      <c r="P193" s="216">
        <f>O193*H193</f>
        <v>0</v>
      </c>
      <c r="Q193" s="216">
        <v>0.00016000000000000001</v>
      </c>
      <c r="R193" s="216">
        <f>Q193*H193</f>
        <v>0.0016000000000000001</v>
      </c>
      <c r="S193" s="216">
        <v>0</v>
      </c>
      <c r="T193" s="217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18" t="s">
        <v>228</v>
      </c>
      <c r="AT193" s="218" t="s">
        <v>265</v>
      </c>
      <c r="AU193" s="218" t="s">
        <v>79</v>
      </c>
      <c r="AY193" s="19" t="s">
        <v>170</v>
      </c>
      <c r="BE193" s="219">
        <f>IF(N193="základní",J193,0)</f>
        <v>0</v>
      </c>
      <c r="BF193" s="219">
        <f>IF(N193="snížená",J193,0)</f>
        <v>0</v>
      </c>
      <c r="BG193" s="219">
        <f>IF(N193="zákl. přenesená",J193,0)</f>
        <v>0</v>
      </c>
      <c r="BH193" s="219">
        <f>IF(N193="sníž. přenesená",J193,0)</f>
        <v>0</v>
      </c>
      <c r="BI193" s="219">
        <f>IF(N193="nulová",J193,0)</f>
        <v>0</v>
      </c>
      <c r="BJ193" s="19" t="s">
        <v>77</v>
      </c>
      <c r="BK193" s="219">
        <f>ROUND(I193*H193,2)</f>
        <v>0</v>
      </c>
      <c r="BL193" s="19" t="s">
        <v>177</v>
      </c>
      <c r="BM193" s="218" t="s">
        <v>1118</v>
      </c>
    </row>
    <row r="194" s="2" customFormat="1">
      <c r="A194" s="40"/>
      <c r="B194" s="41"/>
      <c r="C194" s="42"/>
      <c r="D194" s="220" t="s">
        <v>179</v>
      </c>
      <c r="E194" s="42"/>
      <c r="F194" s="221" t="s">
        <v>292</v>
      </c>
      <c r="G194" s="42"/>
      <c r="H194" s="42"/>
      <c r="I194" s="222"/>
      <c r="J194" s="42"/>
      <c r="K194" s="42"/>
      <c r="L194" s="46"/>
      <c r="M194" s="223"/>
      <c r="N194" s="224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179</v>
      </c>
      <c r="AU194" s="19" t="s">
        <v>79</v>
      </c>
    </row>
    <row r="195" s="2" customFormat="1" ht="21.75" customHeight="1">
      <c r="A195" s="40"/>
      <c r="B195" s="41"/>
      <c r="C195" s="248" t="s">
        <v>320</v>
      </c>
      <c r="D195" s="248" t="s">
        <v>265</v>
      </c>
      <c r="E195" s="249" t="s">
        <v>295</v>
      </c>
      <c r="F195" s="250" t="s">
        <v>296</v>
      </c>
      <c r="G195" s="251" t="s">
        <v>268</v>
      </c>
      <c r="H195" s="252">
        <v>4</v>
      </c>
      <c r="I195" s="253"/>
      <c r="J195" s="254">
        <f>ROUND(I195*H195,2)</f>
        <v>0</v>
      </c>
      <c r="K195" s="250" t="s">
        <v>176</v>
      </c>
      <c r="L195" s="255"/>
      <c r="M195" s="256" t="s">
        <v>19</v>
      </c>
      <c r="N195" s="257" t="s">
        <v>40</v>
      </c>
      <c r="O195" s="86"/>
      <c r="P195" s="216">
        <f>O195*H195</f>
        <v>0</v>
      </c>
      <c r="Q195" s="216">
        <v>0.00016000000000000001</v>
      </c>
      <c r="R195" s="216">
        <f>Q195*H195</f>
        <v>0.00064000000000000005</v>
      </c>
      <c r="S195" s="216">
        <v>0</v>
      </c>
      <c r="T195" s="217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18" t="s">
        <v>228</v>
      </c>
      <c r="AT195" s="218" t="s">
        <v>265</v>
      </c>
      <c r="AU195" s="218" t="s">
        <v>79</v>
      </c>
      <c r="AY195" s="19" t="s">
        <v>170</v>
      </c>
      <c r="BE195" s="219">
        <f>IF(N195="základní",J195,0)</f>
        <v>0</v>
      </c>
      <c r="BF195" s="219">
        <f>IF(N195="snížená",J195,0)</f>
        <v>0</v>
      </c>
      <c r="BG195" s="219">
        <f>IF(N195="zákl. přenesená",J195,0)</f>
        <v>0</v>
      </c>
      <c r="BH195" s="219">
        <f>IF(N195="sníž. přenesená",J195,0)</f>
        <v>0</v>
      </c>
      <c r="BI195" s="219">
        <f>IF(N195="nulová",J195,0)</f>
        <v>0</v>
      </c>
      <c r="BJ195" s="19" t="s">
        <v>77</v>
      </c>
      <c r="BK195" s="219">
        <f>ROUND(I195*H195,2)</f>
        <v>0</v>
      </c>
      <c r="BL195" s="19" t="s">
        <v>177</v>
      </c>
      <c r="BM195" s="218" t="s">
        <v>1119</v>
      </c>
    </row>
    <row r="196" s="2" customFormat="1">
      <c r="A196" s="40"/>
      <c r="B196" s="41"/>
      <c r="C196" s="42"/>
      <c r="D196" s="220" t="s">
        <v>179</v>
      </c>
      <c r="E196" s="42"/>
      <c r="F196" s="221" t="s">
        <v>296</v>
      </c>
      <c r="G196" s="42"/>
      <c r="H196" s="42"/>
      <c r="I196" s="222"/>
      <c r="J196" s="42"/>
      <c r="K196" s="42"/>
      <c r="L196" s="46"/>
      <c r="M196" s="223"/>
      <c r="N196" s="224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179</v>
      </c>
      <c r="AU196" s="19" t="s">
        <v>79</v>
      </c>
    </row>
    <row r="197" s="2" customFormat="1" ht="21.75" customHeight="1">
      <c r="A197" s="40"/>
      <c r="B197" s="41"/>
      <c r="C197" s="248" t="s">
        <v>326</v>
      </c>
      <c r="D197" s="248" t="s">
        <v>265</v>
      </c>
      <c r="E197" s="249" t="s">
        <v>298</v>
      </c>
      <c r="F197" s="250" t="s">
        <v>299</v>
      </c>
      <c r="G197" s="251" t="s">
        <v>268</v>
      </c>
      <c r="H197" s="252">
        <v>3</v>
      </c>
      <c r="I197" s="253"/>
      <c r="J197" s="254">
        <f>ROUND(I197*H197,2)</f>
        <v>0</v>
      </c>
      <c r="K197" s="250" t="s">
        <v>176</v>
      </c>
      <c r="L197" s="255"/>
      <c r="M197" s="256" t="s">
        <v>19</v>
      </c>
      <c r="N197" s="257" t="s">
        <v>40</v>
      </c>
      <c r="O197" s="86"/>
      <c r="P197" s="216">
        <f>O197*H197</f>
        <v>0</v>
      </c>
      <c r="Q197" s="216">
        <v>0.00013999999999999999</v>
      </c>
      <c r="R197" s="216">
        <f>Q197*H197</f>
        <v>0.00041999999999999996</v>
      </c>
      <c r="S197" s="216">
        <v>0</v>
      </c>
      <c r="T197" s="217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18" t="s">
        <v>228</v>
      </c>
      <c r="AT197" s="218" t="s">
        <v>265</v>
      </c>
      <c r="AU197" s="218" t="s">
        <v>79</v>
      </c>
      <c r="AY197" s="19" t="s">
        <v>170</v>
      </c>
      <c r="BE197" s="219">
        <f>IF(N197="základní",J197,0)</f>
        <v>0</v>
      </c>
      <c r="BF197" s="219">
        <f>IF(N197="snížená",J197,0)</f>
        <v>0</v>
      </c>
      <c r="BG197" s="219">
        <f>IF(N197="zákl. přenesená",J197,0)</f>
        <v>0</v>
      </c>
      <c r="BH197" s="219">
        <f>IF(N197="sníž. přenesená",J197,0)</f>
        <v>0</v>
      </c>
      <c r="BI197" s="219">
        <f>IF(N197="nulová",J197,0)</f>
        <v>0</v>
      </c>
      <c r="BJ197" s="19" t="s">
        <v>77</v>
      </c>
      <c r="BK197" s="219">
        <f>ROUND(I197*H197,2)</f>
        <v>0</v>
      </c>
      <c r="BL197" s="19" t="s">
        <v>177</v>
      </c>
      <c r="BM197" s="218" t="s">
        <v>1120</v>
      </c>
    </row>
    <row r="198" s="2" customFormat="1">
      <c r="A198" s="40"/>
      <c r="B198" s="41"/>
      <c r="C198" s="42"/>
      <c r="D198" s="220" t="s">
        <v>179</v>
      </c>
      <c r="E198" s="42"/>
      <c r="F198" s="221" t="s">
        <v>299</v>
      </c>
      <c r="G198" s="42"/>
      <c r="H198" s="42"/>
      <c r="I198" s="222"/>
      <c r="J198" s="42"/>
      <c r="K198" s="42"/>
      <c r="L198" s="46"/>
      <c r="M198" s="223"/>
      <c r="N198" s="224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179</v>
      </c>
      <c r="AU198" s="19" t="s">
        <v>79</v>
      </c>
    </row>
    <row r="199" s="2" customFormat="1" ht="16.5" customHeight="1">
      <c r="A199" s="40"/>
      <c r="B199" s="41"/>
      <c r="C199" s="248" t="s">
        <v>332</v>
      </c>
      <c r="D199" s="248" t="s">
        <v>265</v>
      </c>
      <c r="E199" s="249" t="s">
        <v>302</v>
      </c>
      <c r="F199" s="250" t="s">
        <v>303</v>
      </c>
      <c r="G199" s="251" t="s">
        <v>268</v>
      </c>
      <c r="H199" s="252">
        <v>1</v>
      </c>
      <c r="I199" s="253"/>
      <c r="J199" s="254">
        <f>ROUND(I199*H199,2)</f>
        <v>0</v>
      </c>
      <c r="K199" s="250" t="s">
        <v>176</v>
      </c>
      <c r="L199" s="255"/>
      <c r="M199" s="256" t="s">
        <v>19</v>
      </c>
      <c r="N199" s="257" t="s">
        <v>40</v>
      </c>
      <c r="O199" s="86"/>
      <c r="P199" s="216">
        <f>O199*H199</f>
        <v>0</v>
      </c>
      <c r="Q199" s="216">
        <v>0.00052999999999999998</v>
      </c>
      <c r="R199" s="216">
        <f>Q199*H199</f>
        <v>0.00052999999999999998</v>
      </c>
      <c r="S199" s="216">
        <v>0</v>
      </c>
      <c r="T199" s="217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18" t="s">
        <v>228</v>
      </c>
      <c r="AT199" s="218" t="s">
        <v>265</v>
      </c>
      <c r="AU199" s="218" t="s">
        <v>79</v>
      </c>
      <c r="AY199" s="19" t="s">
        <v>170</v>
      </c>
      <c r="BE199" s="219">
        <f>IF(N199="základní",J199,0)</f>
        <v>0</v>
      </c>
      <c r="BF199" s="219">
        <f>IF(N199="snížená",J199,0)</f>
        <v>0</v>
      </c>
      <c r="BG199" s="219">
        <f>IF(N199="zákl. přenesená",J199,0)</f>
        <v>0</v>
      </c>
      <c r="BH199" s="219">
        <f>IF(N199="sníž. přenesená",J199,0)</f>
        <v>0</v>
      </c>
      <c r="BI199" s="219">
        <f>IF(N199="nulová",J199,0)</f>
        <v>0</v>
      </c>
      <c r="BJ199" s="19" t="s">
        <v>77</v>
      </c>
      <c r="BK199" s="219">
        <f>ROUND(I199*H199,2)</f>
        <v>0</v>
      </c>
      <c r="BL199" s="19" t="s">
        <v>177</v>
      </c>
      <c r="BM199" s="218" t="s">
        <v>1121</v>
      </c>
    </row>
    <row r="200" s="2" customFormat="1">
      <c r="A200" s="40"/>
      <c r="B200" s="41"/>
      <c r="C200" s="42"/>
      <c r="D200" s="220" t="s">
        <v>179</v>
      </c>
      <c r="E200" s="42"/>
      <c r="F200" s="221" t="s">
        <v>303</v>
      </c>
      <c r="G200" s="42"/>
      <c r="H200" s="42"/>
      <c r="I200" s="222"/>
      <c r="J200" s="42"/>
      <c r="K200" s="42"/>
      <c r="L200" s="46"/>
      <c r="M200" s="223"/>
      <c r="N200" s="224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179</v>
      </c>
      <c r="AU200" s="19" t="s">
        <v>79</v>
      </c>
    </row>
    <row r="201" s="2" customFormat="1" ht="16.5" customHeight="1">
      <c r="A201" s="40"/>
      <c r="B201" s="41"/>
      <c r="C201" s="207" t="s">
        <v>336</v>
      </c>
      <c r="D201" s="207" t="s">
        <v>172</v>
      </c>
      <c r="E201" s="208" t="s">
        <v>306</v>
      </c>
      <c r="F201" s="209" t="s">
        <v>307</v>
      </c>
      <c r="G201" s="210" t="s">
        <v>260</v>
      </c>
      <c r="H201" s="211">
        <v>1.5</v>
      </c>
      <c r="I201" s="212"/>
      <c r="J201" s="213">
        <f>ROUND(I201*H201,2)</f>
        <v>0</v>
      </c>
      <c r="K201" s="209" t="s">
        <v>176</v>
      </c>
      <c r="L201" s="46"/>
      <c r="M201" s="214" t="s">
        <v>19</v>
      </c>
      <c r="N201" s="215" t="s">
        <v>40</v>
      </c>
      <c r="O201" s="86"/>
      <c r="P201" s="216">
        <f>O201*H201</f>
        <v>0</v>
      </c>
      <c r="Q201" s="216">
        <v>0.00076000000000000004</v>
      </c>
      <c r="R201" s="216">
        <f>Q201*H201</f>
        <v>0.00114</v>
      </c>
      <c r="S201" s="216">
        <v>0</v>
      </c>
      <c r="T201" s="217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18" t="s">
        <v>252</v>
      </c>
      <c r="AT201" s="218" t="s">
        <v>172</v>
      </c>
      <c r="AU201" s="218" t="s">
        <v>79</v>
      </c>
      <c r="AY201" s="19" t="s">
        <v>170</v>
      </c>
      <c r="BE201" s="219">
        <f>IF(N201="základní",J201,0)</f>
        <v>0</v>
      </c>
      <c r="BF201" s="219">
        <f>IF(N201="snížená",J201,0)</f>
        <v>0</v>
      </c>
      <c r="BG201" s="219">
        <f>IF(N201="zákl. přenesená",J201,0)</f>
        <v>0</v>
      </c>
      <c r="BH201" s="219">
        <f>IF(N201="sníž. přenesená",J201,0)</f>
        <v>0</v>
      </c>
      <c r="BI201" s="219">
        <f>IF(N201="nulová",J201,0)</f>
        <v>0</v>
      </c>
      <c r="BJ201" s="19" t="s">
        <v>77</v>
      </c>
      <c r="BK201" s="219">
        <f>ROUND(I201*H201,2)</f>
        <v>0</v>
      </c>
      <c r="BL201" s="19" t="s">
        <v>252</v>
      </c>
      <c r="BM201" s="218" t="s">
        <v>1122</v>
      </c>
    </row>
    <row r="202" s="2" customFormat="1">
      <c r="A202" s="40"/>
      <c r="B202" s="41"/>
      <c r="C202" s="42"/>
      <c r="D202" s="220" t="s">
        <v>179</v>
      </c>
      <c r="E202" s="42"/>
      <c r="F202" s="221" t="s">
        <v>309</v>
      </c>
      <c r="G202" s="42"/>
      <c r="H202" s="42"/>
      <c r="I202" s="222"/>
      <c r="J202" s="42"/>
      <c r="K202" s="42"/>
      <c r="L202" s="46"/>
      <c r="M202" s="223"/>
      <c r="N202" s="224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179</v>
      </c>
      <c r="AU202" s="19" t="s">
        <v>79</v>
      </c>
    </row>
    <row r="203" s="2" customFormat="1">
      <c r="A203" s="40"/>
      <c r="B203" s="41"/>
      <c r="C203" s="42"/>
      <c r="D203" s="225" t="s">
        <v>181</v>
      </c>
      <c r="E203" s="42"/>
      <c r="F203" s="226" t="s">
        <v>310</v>
      </c>
      <c r="G203" s="42"/>
      <c r="H203" s="42"/>
      <c r="I203" s="222"/>
      <c r="J203" s="42"/>
      <c r="K203" s="42"/>
      <c r="L203" s="46"/>
      <c r="M203" s="223"/>
      <c r="N203" s="224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181</v>
      </c>
      <c r="AU203" s="19" t="s">
        <v>79</v>
      </c>
    </row>
    <row r="204" s="2" customFormat="1" ht="21.75" customHeight="1">
      <c r="A204" s="40"/>
      <c r="B204" s="41"/>
      <c r="C204" s="248" t="s">
        <v>340</v>
      </c>
      <c r="D204" s="248" t="s">
        <v>265</v>
      </c>
      <c r="E204" s="249" t="s">
        <v>312</v>
      </c>
      <c r="F204" s="250" t="s">
        <v>313</v>
      </c>
      <c r="G204" s="251" t="s">
        <v>268</v>
      </c>
      <c r="H204" s="252">
        <v>12</v>
      </c>
      <c r="I204" s="253"/>
      <c r="J204" s="254">
        <f>ROUND(I204*H204,2)</f>
        <v>0</v>
      </c>
      <c r="K204" s="250" t="s">
        <v>176</v>
      </c>
      <c r="L204" s="255"/>
      <c r="M204" s="256" t="s">
        <v>19</v>
      </c>
      <c r="N204" s="257" t="s">
        <v>40</v>
      </c>
      <c r="O204" s="86"/>
      <c r="P204" s="216">
        <f>O204*H204</f>
        <v>0</v>
      </c>
      <c r="Q204" s="216">
        <v>8.0000000000000007E-05</v>
      </c>
      <c r="R204" s="216">
        <f>Q204*H204</f>
        <v>0.00096000000000000013</v>
      </c>
      <c r="S204" s="216">
        <v>0</v>
      </c>
      <c r="T204" s="217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18" t="s">
        <v>314</v>
      </c>
      <c r="AT204" s="218" t="s">
        <v>265</v>
      </c>
      <c r="AU204" s="218" t="s">
        <v>79</v>
      </c>
      <c r="AY204" s="19" t="s">
        <v>170</v>
      </c>
      <c r="BE204" s="219">
        <f>IF(N204="základní",J204,0)</f>
        <v>0</v>
      </c>
      <c r="BF204" s="219">
        <f>IF(N204="snížená",J204,0)</f>
        <v>0</v>
      </c>
      <c r="BG204" s="219">
        <f>IF(N204="zákl. přenesená",J204,0)</f>
        <v>0</v>
      </c>
      <c r="BH204" s="219">
        <f>IF(N204="sníž. přenesená",J204,0)</f>
        <v>0</v>
      </c>
      <c r="BI204" s="219">
        <f>IF(N204="nulová",J204,0)</f>
        <v>0</v>
      </c>
      <c r="BJ204" s="19" t="s">
        <v>77</v>
      </c>
      <c r="BK204" s="219">
        <f>ROUND(I204*H204,2)</f>
        <v>0</v>
      </c>
      <c r="BL204" s="19" t="s">
        <v>252</v>
      </c>
      <c r="BM204" s="218" t="s">
        <v>1123</v>
      </c>
    </row>
    <row r="205" s="2" customFormat="1">
      <c r="A205" s="40"/>
      <c r="B205" s="41"/>
      <c r="C205" s="42"/>
      <c r="D205" s="220" t="s">
        <v>179</v>
      </c>
      <c r="E205" s="42"/>
      <c r="F205" s="221" t="s">
        <v>313</v>
      </c>
      <c r="G205" s="42"/>
      <c r="H205" s="42"/>
      <c r="I205" s="222"/>
      <c r="J205" s="42"/>
      <c r="K205" s="42"/>
      <c r="L205" s="46"/>
      <c r="M205" s="223"/>
      <c r="N205" s="224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179</v>
      </c>
      <c r="AU205" s="19" t="s">
        <v>79</v>
      </c>
    </row>
    <row r="206" s="2" customFormat="1" ht="21.75" customHeight="1">
      <c r="A206" s="40"/>
      <c r="B206" s="41"/>
      <c r="C206" s="248" t="s">
        <v>344</v>
      </c>
      <c r="D206" s="248" t="s">
        <v>265</v>
      </c>
      <c r="E206" s="249" t="s">
        <v>317</v>
      </c>
      <c r="F206" s="250" t="s">
        <v>318</v>
      </c>
      <c r="G206" s="251" t="s">
        <v>268</v>
      </c>
      <c r="H206" s="252">
        <v>3</v>
      </c>
      <c r="I206" s="253"/>
      <c r="J206" s="254">
        <f>ROUND(I206*H206,2)</f>
        <v>0</v>
      </c>
      <c r="K206" s="250" t="s">
        <v>176</v>
      </c>
      <c r="L206" s="255"/>
      <c r="M206" s="256" t="s">
        <v>19</v>
      </c>
      <c r="N206" s="257" t="s">
        <v>40</v>
      </c>
      <c r="O206" s="86"/>
      <c r="P206" s="216">
        <f>O206*H206</f>
        <v>0</v>
      </c>
      <c r="Q206" s="216">
        <v>8.0000000000000007E-05</v>
      </c>
      <c r="R206" s="216">
        <f>Q206*H206</f>
        <v>0.00024000000000000003</v>
      </c>
      <c r="S206" s="216">
        <v>0</v>
      </c>
      <c r="T206" s="217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18" t="s">
        <v>314</v>
      </c>
      <c r="AT206" s="218" t="s">
        <v>265</v>
      </c>
      <c r="AU206" s="218" t="s">
        <v>79</v>
      </c>
      <c r="AY206" s="19" t="s">
        <v>170</v>
      </c>
      <c r="BE206" s="219">
        <f>IF(N206="základní",J206,0)</f>
        <v>0</v>
      </c>
      <c r="BF206" s="219">
        <f>IF(N206="snížená",J206,0)</f>
        <v>0</v>
      </c>
      <c r="BG206" s="219">
        <f>IF(N206="zákl. přenesená",J206,0)</f>
        <v>0</v>
      </c>
      <c r="BH206" s="219">
        <f>IF(N206="sníž. přenesená",J206,0)</f>
        <v>0</v>
      </c>
      <c r="BI206" s="219">
        <f>IF(N206="nulová",J206,0)</f>
        <v>0</v>
      </c>
      <c r="BJ206" s="19" t="s">
        <v>77</v>
      </c>
      <c r="BK206" s="219">
        <f>ROUND(I206*H206,2)</f>
        <v>0</v>
      </c>
      <c r="BL206" s="19" t="s">
        <v>252</v>
      </c>
      <c r="BM206" s="218" t="s">
        <v>1124</v>
      </c>
    </row>
    <row r="207" s="2" customFormat="1">
      <c r="A207" s="40"/>
      <c r="B207" s="41"/>
      <c r="C207" s="42"/>
      <c r="D207" s="220" t="s">
        <v>179</v>
      </c>
      <c r="E207" s="42"/>
      <c r="F207" s="221" t="s">
        <v>318</v>
      </c>
      <c r="G207" s="42"/>
      <c r="H207" s="42"/>
      <c r="I207" s="222"/>
      <c r="J207" s="42"/>
      <c r="K207" s="42"/>
      <c r="L207" s="46"/>
      <c r="M207" s="223"/>
      <c r="N207" s="224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179</v>
      </c>
      <c r="AU207" s="19" t="s">
        <v>79</v>
      </c>
    </row>
    <row r="208" s="2" customFormat="1" ht="16.5" customHeight="1">
      <c r="A208" s="40"/>
      <c r="B208" s="41"/>
      <c r="C208" s="207" t="s">
        <v>314</v>
      </c>
      <c r="D208" s="207" t="s">
        <v>172</v>
      </c>
      <c r="E208" s="208" t="s">
        <v>327</v>
      </c>
      <c r="F208" s="209" t="s">
        <v>328</v>
      </c>
      <c r="G208" s="210" t="s">
        <v>260</v>
      </c>
      <c r="H208" s="211">
        <v>12</v>
      </c>
      <c r="I208" s="212"/>
      <c r="J208" s="213">
        <f>ROUND(I208*H208,2)</f>
        <v>0</v>
      </c>
      <c r="K208" s="209" t="s">
        <v>176</v>
      </c>
      <c r="L208" s="46"/>
      <c r="M208" s="214" t="s">
        <v>19</v>
      </c>
      <c r="N208" s="215" t="s">
        <v>40</v>
      </c>
      <c r="O208" s="86"/>
      <c r="P208" s="216">
        <f>O208*H208</f>
        <v>0</v>
      </c>
      <c r="Q208" s="216">
        <v>0.00042999999999999999</v>
      </c>
      <c r="R208" s="216">
        <f>Q208*H208</f>
        <v>0.0051599999999999997</v>
      </c>
      <c r="S208" s="216">
        <v>0</v>
      </c>
      <c r="T208" s="217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18" t="s">
        <v>252</v>
      </c>
      <c r="AT208" s="218" t="s">
        <v>172</v>
      </c>
      <c r="AU208" s="218" t="s">
        <v>79</v>
      </c>
      <c r="AY208" s="19" t="s">
        <v>170</v>
      </c>
      <c r="BE208" s="219">
        <f>IF(N208="základní",J208,0)</f>
        <v>0</v>
      </c>
      <c r="BF208" s="219">
        <f>IF(N208="snížená",J208,0)</f>
        <v>0</v>
      </c>
      <c r="BG208" s="219">
        <f>IF(N208="zákl. přenesená",J208,0)</f>
        <v>0</v>
      </c>
      <c r="BH208" s="219">
        <f>IF(N208="sníž. přenesená",J208,0)</f>
        <v>0</v>
      </c>
      <c r="BI208" s="219">
        <f>IF(N208="nulová",J208,0)</f>
        <v>0</v>
      </c>
      <c r="BJ208" s="19" t="s">
        <v>77</v>
      </c>
      <c r="BK208" s="219">
        <f>ROUND(I208*H208,2)</f>
        <v>0</v>
      </c>
      <c r="BL208" s="19" t="s">
        <v>252</v>
      </c>
      <c r="BM208" s="218" t="s">
        <v>1125</v>
      </c>
    </row>
    <row r="209" s="2" customFormat="1">
      <c r="A209" s="40"/>
      <c r="B209" s="41"/>
      <c r="C209" s="42"/>
      <c r="D209" s="220" t="s">
        <v>179</v>
      </c>
      <c r="E209" s="42"/>
      <c r="F209" s="221" t="s">
        <v>330</v>
      </c>
      <c r="G209" s="42"/>
      <c r="H209" s="42"/>
      <c r="I209" s="222"/>
      <c r="J209" s="42"/>
      <c r="K209" s="42"/>
      <c r="L209" s="46"/>
      <c r="M209" s="223"/>
      <c r="N209" s="224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179</v>
      </c>
      <c r="AU209" s="19" t="s">
        <v>79</v>
      </c>
    </row>
    <row r="210" s="2" customFormat="1">
      <c r="A210" s="40"/>
      <c r="B210" s="41"/>
      <c r="C210" s="42"/>
      <c r="D210" s="225" t="s">
        <v>181</v>
      </c>
      <c r="E210" s="42"/>
      <c r="F210" s="226" t="s">
        <v>331</v>
      </c>
      <c r="G210" s="42"/>
      <c r="H210" s="42"/>
      <c r="I210" s="222"/>
      <c r="J210" s="42"/>
      <c r="K210" s="42"/>
      <c r="L210" s="46"/>
      <c r="M210" s="223"/>
      <c r="N210" s="224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181</v>
      </c>
      <c r="AU210" s="19" t="s">
        <v>79</v>
      </c>
    </row>
    <row r="211" s="2" customFormat="1" ht="21.75" customHeight="1">
      <c r="A211" s="40"/>
      <c r="B211" s="41"/>
      <c r="C211" s="248" t="s">
        <v>351</v>
      </c>
      <c r="D211" s="248" t="s">
        <v>265</v>
      </c>
      <c r="E211" s="249" t="s">
        <v>348</v>
      </c>
      <c r="F211" s="250" t="s">
        <v>349</v>
      </c>
      <c r="G211" s="251" t="s">
        <v>268</v>
      </c>
      <c r="H211" s="252">
        <v>10</v>
      </c>
      <c r="I211" s="253"/>
      <c r="J211" s="254">
        <f>ROUND(I211*H211,2)</f>
        <v>0</v>
      </c>
      <c r="K211" s="250" t="s">
        <v>176</v>
      </c>
      <c r="L211" s="255"/>
      <c r="M211" s="256" t="s">
        <v>19</v>
      </c>
      <c r="N211" s="257" t="s">
        <v>40</v>
      </c>
      <c r="O211" s="86"/>
      <c r="P211" s="216">
        <f>O211*H211</f>
        <v>0</v>
      </c>
      <c r="Q211" s="216">
        <v>4.0000000000000003E-05</v>
      </c>
      <c r="R211" s="216">
        <f>Q211*H211</f>
        <v>0.00040000000000000002</v>
      </c>
      <c r="S211" s="216">
        <v>0</v>
      </c>
      <c r="T211" s="217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18" t="s">
        <v>314</v>
      </c>
      <c r="AT211" s="218" t="s">
        <v>265</v>
      </c>
      <c r="AU211" s="218" t="s">
        <v>79</v>
      </c>
      <c r="AY211" s="19" t="s">
        <v>170</v>
      </c>
      <c r="BE211" s="219">
        <f>IF(N211="základní",J211,0)</f>
        <v>0</v>
      </c>
      <c r="BF211" s="219">
        <f>IF(N211="snížená",J211,0)</f>
        <v>0</v>
      </c>
      <c r="BG211" s="219">
        <f>IF(N211="zákl. přenesená",J211,0)</f>
        <v>0</v>
      </c>
      <c r="BH211" s="219">
        <f>IF(N211="sníž. přenesená",J211,0)</f>
        <v>0</v>
      </c>
      <c r="BI211" s="219">
        <f>IF(N211="nulová",J211,0)</f>
        <v>0</v>
      </c>
      <c r="BJ211" s="19" t="s">
        <v>77</v>
      </c>
      <c r="BK211" s="219">
        <f>ROUND(I211*H211,2)</f>
        <v>0</v>
      </c>
      <c r="BL211" s="19" t="s">
        <v>252</v>
      </c>
      <c r="BM211" s="218" t="s">
        <v>1126</v>
      </c>
    </row>
    <row r="212" s="2" customFormat="1">
      <c r="A212" s="40"/>
      <c r="B212" s="41"/>
      <c r="C212" s="42"/>
      <c r="D212" s="220" t="s">
        <v>179</v>
      </c>
      <c r="E212" s="42"/>
      <c r="F212" s="221" t="s">
        <v>349</v>
      </c>
      <c r="G212" s="42"/>
      <c r="H212" s="42"/>
      <c r="I212" s="222"/>
      <c r="J212" s="42"/>
      <c r="K212" s="42"/>
      <c r="L212" s="46"/>
      <c r="M212" s="223"/>
      <c r="N212" s="224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179</v>
      </c>
      <c r="AU212" s="19" t="s">
        <v>79</v>
      </c>
    </row>
    <row r="213" s="2" customFormat="1" ht="21.75" customHeight="1">
      <c r="A213" s="40"/>
      <c r="B213" s="41"/>
      <c r="C213" s="248" t="s">
        <v>359</v>
      </c>
      <c r="D213" s="248" t="s">
        <v>265</v>
      </c>
      <c r="E213" s="249" t="s">
        <v>333</v>
      </c>
      <c r="F213" s="250" t="s">
        <v>334</v>
      </c>
      <c r="G213" s="251" t="s">
        <v>268</v>
      </c>
      <c r="H213" s="252">
        <v>3</v>
      </c>
      <c r="I213" s="253"/>
      <c r="J213" s="254">
        <f>ROUND(I213*H213,2)</f>
        <v>0</v>
      </c>
      <c r="K213" s="250" t="s">
        <v>176</v>
      </c>
      <c r="L213" s="255"/>
      <c r="M213" s="256" t="s">
        <v>19</v>
      </c>
      <c r="N213" s="257" t="s">
        <v>40</v>
      </c>
      <c r="O213" s="86"/>
      <c r="P213" s="216">
        <f>O213*H213</f>
        <v>0</v>
      </c>
      <c r="Q213" s="216">
        <v>3.0000000000000001E-05</v>
      </c>
      <c r="R213" s="216">
        <f>Q213*H213</f>
        <v>9.0000000000000006E-05</v>
      </c>
      <c r="S213" s="216">
        <v>0</v>
      </c>
      <c r="T213" s="217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18" t="s">
        <v>314</v>
      </c>
      <c r="AT213" s="218" t="s">
        <v>265</v>
      </c>
      <c r="AU213" s="218" t="s">
        <v>79</v>
      </c>
      <c r="AY213" s="19" t="s">
        <v>170</v>
      </c>
      <c r="BE213" s="219">
        <f>IF(N213="základní",J213,0)</f>
        <v>0</v>
      </c>
      <c r="BF213" s="219">
        <f>IF(N213="snížená",J213,0)</f>
        <v>0</v>
      </c>
      <c r="BG213" s="219">
        <f>IF(N213="zákl. přenesená",J213,0)</f>
        <v>0</v>
      </c>
      <c r="BH213" s="219">
        <f>IF(N213="sníž. přenesená",J213,0)</f>
        <v>0</v>
      </c>
      <c r="BI213" s="219">
        <f>IF(N213="nulová",J213,0)</f>
        <v>0</v>
      </c>
      <c r="BJ213" s="19" t="s">
        <v>77</v>
      </c>
      <c r="BK213" s="219">
        <f>ROUND(I213*H213,2)</f>
        <v>0</v>
      </c>
      <c r="BL213" s="19" t="s">
        <v>252</v>
      </c>
      <c r="BM213" s="218" t="s">
        <v>1127</v>
      </c>
    </row>
    <row r="214" s="2" customFormat="1">
      <c r="A214" s="40"/>
      <c r="B214" s="41"/>
      <c r="C214" s="42"/>
      <c r="D214" s="220" t="s">
        <v>179</v>
      </c>
      <c r="E214" s="42"/>
      <c r="F214" s="221" t="s">
        <v>334</v>
      </c>
      <c r="G214" s="42"/>
      <c r="H214" s="42"/>
      <c r="I214" s="222"/>
      <c r="J214" s="42"/>
      <c r="K214" s="42"/>
      <c r="L214" s="46"/>
      <c r="M214" s="223"/>
      <c r="N214" s="224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179</v>
      </c>
      <c r="AU214" s="19" t="s">
        <v>79</v>
      </c>
    </row>
    <row r="215" s="2" customFormat="1" ht="21.75" customHeight="1">
      <c r="A215" s="40"/>
      <c r="B215" s="41"/>
      <c r="C215" s="248" t="s">
        <v>367</v>
      </c>
      <c r="D215" s="248" t="s">
        <v>265</v>
      </c>
      <c r="E215" s="249" t="s">
        <v>337</v>
      </c>
      <c r="F215" s="250" t="s">
        <v>338</v>
      </c>
      <c r="G215" s="251" t="s">
        <v>268</v>
      </c>
      <c r="H215" s="252">
        <v>2</v>
      </c>
      <c r="I215" s="253"/>
      <c r="J215" s="254">
        <f>ROUND(I215*H215,2)</f>
        <v>0</v>
      </c>
      <c r="K215" s="250" t="s">
        <v>176</v>
      </c>
      <c r="L215" s="255"/>
      <c r="M215" s="256" t="s">
        <v>19</v>
      </c>
      <c r="N215" s="257" t="s">
        <v>40</v>
      </c>
      <c r="O215" s="86"/>
      <c r="P215" s="216">
        <f>O215*H215</f>
        <v>0</v>
      </c>
      <c r="Q215" s="216">
        <v>3.0000000000000001E-05</v>
      </c>
      <c r="R215" s="216">
        <f>Q215*H215</f>
        <v>6.0000000000000002E-05</v>
      </c>
      <c r="S215" s="216">
        <v>0</v>
      </c>
      <c r="T215" s="217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18" t="s">
        <v>314</v>
      </c>
      <c r="AT215" s="218" t="s">
        <v>265</v>
      </c>
      <c r="AU215" s="218" t="s">
        <v>79</v>
      </c>
      <c r="AY215" s="19" t="s">
        <v>170</v>
      </c>
      <c r="BE215" s="219">
        <f>IF(N215="základní",J215,0)</f>
        <v>0</v>
      </c>
      <c r="BF215" s="219">
        <f>IF(N215="snížená",J215,0)</f>
        <v>0</v>
      </c>
      <c r="BG215" s="219">
        <f>IF(N215="zákl. přenesená",J215,0)</f>
        <v>0</v>
      </c>
      <c r="BH215" s="219">
        <f>IF(N215="sníž. přenesená",J215,0)</f>
        <v>0</v>
      </c>
      <c r="BI215" s="219">
        <f>IF(N215="nulová",J215,0)</f>
        <v>0</v>
      </c>
      <c r="BJ215" s="19" t="s">
        <v>77</v>
      </c>
      <c r="BK215" s="219">
        <f>ROUND(I215*H215,2)</f>
        <v>0</v>
      </c>
      <c r="BL215" s="19" t="s">
        <v>252</v>
      </c>
      <c r="BM215" s="218" t="s">
        <v>1128</v>
      </c>
    </row>
    <row r="216" s="2" customFormat="1">
      <c r="A216" s="40"/>
      <c r="B216" s="41"/>
      <c r="C216" s="42"/>
      <c r="D216" s="220" t="s">
        <v>179</v>
      </c>
      <c r="E216" s="42"/>
      <c r="F216" s="221" t="s">
        <v>338</v>
      </c>
      <c r="G216" s="42"/>
      <c r="H216" s="42"/>
      <c r="I216" s="222"/>
      <c r="J216" s="42"/>
      <c r="K216" s="42"/>
      <c r="L216" s="46"/>
      <c r="M216" s="223"/>
      <c r="N216" s="224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179</v>
      </c>
      <c r="AU216" s="19" t="s">
        <v>79</v>
      </c>
    </row>
    <row r="217" s="2" customFormat="1" ht="21.75" customHeight="1">
      <c r="A217" s="40"/>
      <c r="B217" s="41"/>
      <c r="C217" s="248" t="s">
        <v>374</v>
      </c>
      <c r="D217" s="248" t="s">
        <v>265</v>
      </c>
      <c r="E217" s="249" t="s">
        <v>341</v>
      </c>
      <c r="F217" s="250" t="s">
        <v>342</v>
      </c>
      <c r="G217" s="251" t="s">
        <v>268</v>
      </c>
      <c r="H217" s="252">
        <v>1</v>
      </c>
      <c r="I217" s="253"/>
      <c r="J217" s="254">
        <f>ROUND(I217*H217,2)</f>
        <v>0</v>
      </c>
      <c r="K217" s="250" t="s">
        <v>176</v>
      </c>
      <c r="L217" s="255"/>
      <c r="M217" s="256" t="s">
        <v>19</v>
      </c>
      <c r="N217" s="257" t="s">
        <v>40</v>
      </c>
      <c r="O217" s="86"/>
      <c r="P217" s="216">
        <f>O217*H217</f>
        <v>0</v>
      </c>
      <c r="Q217" s="216">
        <v>0.00013999999999999999</v>
      </c>
      <c r="R217" s="216">
        <f>Q217*H217</f>
        <v>0.00013999999999999999</v>
      </c>
      <c r="S217" s="216">
        <v>0</v>
      </c>
      <c r="T217" s="217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18" t="s">
        <v>314</v>
      </c>
      <c r="AT217" s="218" t="s">
        <v>265</v>
      </c>
      <c r="AU217" s="218" t="s">
        <v>79</v>
      </c>
      <c r="AY217" s="19" t="s">
        <v>170</v>
      </c>
      <c r="BE217" s="219">
        <f>IF(N217="základní",J217,0)</f>
        <v>0</v>
      </c>
      <c r="BF217" s="219">
        <f>IF(N217="snížená",J217,0)</f>
        <v>0</v>
      </c>
      <c r="BG217" s="219">
        <f>IF(N217="zákl. přenesená",J217,0)</f>
        <v>0</v>
      </c>
      <c r="BH217" s="219">
        <f>IF(N217="sníž. přenesená",J217,0)</f>
        <v>0</v>
      </c>
      <c r="BI217" s="219">
        <f>IF(N217="nulová",J217,0)</f>
        <v>0</v>
      </c>
      <c r="BJ217" s="19" t="s">
        <v>77</v>
      </c>
      <c r="BK217" s="219">
        <f>ROUND(I217*H217,2)</f>
        <v>0</v>
      </c>
      <c r="BL217" s="19" t="s">
        <v>252</v>
      </c>
      <c r="BM217" s="218" t="s">
        <v>1129</v>
      </c>
    </row>
    <row r="218" s="2" customFormat="1">
      <c r="A218" s="40"/>
      <c r="B218" s="41"/>
      <c r="C218" s="42"/>
      <c r="D218" s="220" t="s">
        <v>179</v>
      </c>
      <c r="E218" s="42"/>
      <c r="F218" s="221" t="s">
        <v>342</v>
      </c>
      <c r="G218" s="42"/>
      <c r="H218" s="42"/>
      <c r="I218" s="222"/>
      <c r="J218" s="42"/>
      <c r="K218" s="42"/>
      <c r="L218" s="46"/>
      <c r="M218" s="223"/>
      <c r="N218" s="224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179</v>
      </c>
      <c r="AU218" s="19" t="s">
        <v>79</v>
      </c>
    </row>
    <row r="219" s="2" customFormat="1" ht="16.5" customHeight="1">
      <c r="A219" s="40"/>
      <c r="B219" s="41"/>
      <c r="C219" s="248" t="s">
        <v>380</v>
      </c>
      <c r="D219" s="248" t="s">
        <v>265</v>
      </c>
      <c r="E219" s="249" t="s">
        <v>345</v>
      </c>
      <c r="F219" s="250" t="s">
        <v>346</v>
      </c>
      <c r="G219" s="251" t="s">
        <v>268</v>
      </c>
      <c r="H219" s="252">
        <v>2</v>
      </c>
      <c r="I219" s="253"/>
      <c r="J219" s="254">
        <f>ROUND(I219*H219,2)</f>
        <v>0</v>
      </c>
      <c r="K219" s="250" t="s">
        <v>176</v>
      </c>
      <c r="L219" s="255"/>
      <c r="M219" s="256" t="s">
        <v>19</v>
      </c>
      <c r="N219" s="257" t="s">
        <v>40</v>
      </c>
      <c r="O219" s="86"/>
      <c r="P219" s="216">
        <f>O219*H219</f>
        <v>0</v>
      </c>
      <c r="Q219" s="216">
        <v>0.00012999999999999999</v>
      </c>
      <c r="R219" s="216">
        <f>Q219*H219</f>
        <v>0.00025999999999999998</v>
      </c>
      <c r="S219" s="216">
        <v>0</v>
      </c>
      <c r="T219" s="217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18" t="s">
        <v>314</v>
      </c>
      <c r="AT219" s="218" t="s">
        <v>265</v>
      </c>
      <c r="AU219" s="218" t="s">
        <v>79</v>
      </c>
      <c r="AY219" s="19" t="s">
        <v>170</v>
      </c>
      <c r="BE219" s="219">
        <f>IF(N219="základní",J219,0)</f>
        <v>0</v>
      </c>
      <c r="BF219" s="219">
        <f>IF(N219="snížená",J219,0)</f>
        <v>0</v>
      </c>
      <c r="BG219" s="219">
        <f>IF(N219="zákl. přenesená",J219,0)</f>
        <v>0</v>
      </c>
      <c r="BH219" s="219">
        <f>IF(N219="sníž. přenesená",J219,0)</f>
        <v>0</v>
      </c>
      <c r="BI219" s="219">
        <f>IF(N219="nulová",J219,0)</f>
        <v>0</v>
      </c>
      <c r="BJ219" s="19" t="s">
        <v>77</v>
      </c>
      <c r="BK219" s="219">
        <f>ROUND(I219*H219,2)</f>
        <v>0</v>
      </c>
      <c r="BL219" s="19" t="s">
        <v>252</v>
      </c>
      <c r="BM219" s="218" t="s">
        <v>1130</v>
      </c>
    </row>
    <row r="220" s="2" customFormat="1">
      <c r="A220" s="40"/>
      <c r="B220" s="41"/>
      <c r="C220" s="42"/>
      <c r="D220" s="220" t="s">
        <v>179</v>
      </c>
      <c r="E220" s="42"/>
      <c r="F220" s="221" t="s">
        <v>346</v>
      </c>
      <c r="G220" s="42"/>
      <c r="H220" s="42"/>
      <c r="I220" s="222"/>
      <c r="J220" s="42"/>
      <c r="K220" s="42"/>
      <c r="L220" s="46"/>
      <c r="M220" s="223"/>
      <c r="N220" s="224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179</v>
      </c>
      <c r="AU220" s="19" t="s">
        <v>79</v>
      </c>
    </row>
    <row r="221" s="12" customFormat="1" ht="22.8" customHeight="1">
      <c r="A221" s="12"/>
      <c r="B221" s="191"/>
      <c r="C221" s="192"/>
      <c r="D221" s="193" t="s">
        <v>68</v>
      </c>
      <c r="E221" s="205" t="s">
        <v>357</v>
      </c>
      <c r="F221" s="205" t="s">
        <v>358</v>
      </c>
      <c r="G221" s="192"/>
      <c r="H221" s="192"/>
      <c r="I221" s="195"/>
      <c r="J221" s="206">
        <f>BK221</f>
        <v>0</v>
      </c>
      <c r="K221" s="192"/>
      <c r="L221" s="197"/>
      <c r="M221" s="198"/>
      <c r="N221" s="199"/>
      <c r="O221" s="199"/>
      <c r="P221" s="200">
        <f>SUM(P222:P252)</f>
        <v>0</v>
      </c>
      <c r="Q221" s="199"/>
      <c r="R221" s="200">
        <f>SUM(R222:R252)</f>
        <v>0.057820000000000003</v>
      </c>
      <c r="S221" s="199"/>
      <c r="T221" s="201">
        <f>SUM(T222:T252)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02" t="s">
        <v>79</v>
      </c>
      <c r="AT221" s="203" t="s">
        <v>68</v>
      </c>
      <c r="AU221" s="203" t="s">
        <v>77</v>
      </c>
      <c r="AY221" s="202" t="s">
        <v>170</v>
      </c>
      <c r="BK221" s="204">
        <f>SUM(BK222:BK252)</f>
        <v>0</v>
      </c>
    </row>
    <row r="222" s="2" customFormat="1" ht="24.15" customHeight="1">
      <c r="A222" s="40"/>
      <c r="B222" s="41"/>
      <c r="C222" s="207" t="s">
        <v>386</v>
      </c>
      <c r="D222" s="207" t="s">
        <v>172</v>
      </c>
      <c r="E222" s="208" t="s">
        <v>1131</v>
      </c>
      <c r="F222" s="209" t="s">
        <v>1132</v>
      </c>
      <c r="G222" s="210" t="s">
        <v>260</v>
      </c>
      <c r="H222" s="211">
        <v>16</v>
      </c>
      <c r="I222" s="212"/>
      <c r="J222" s="213">
        <f>ROUND(I222*H222,2)</f>
        <v>0</v>
      </c>
      <c r="K222" s="209" t="s">
        <v>176</v>
      </c>
      <c r="L222" s="46"/>
      <c r="M222" s="214" t="s">
        <v>19</v>
      </c>
      <c r="N222" s="215" t="s">
        <v>40</v>
      </c>
      <c r="O222" s="86"/>
      <c r="P222" s="216">
        <f>O222*H222</f>
        <v>0</v>
      </c>
      <c r="Q222" s="216">
        <v>0.0011900000000000001</v>
      </c>
      <c r="R222" s="216">
        <f>Q222*H222</f>
        <v>0.019040000000000001</v>
      </c>
      <c r="S222" s="216">
        <v>0</v>
      </c>
      <c r="T222" s="217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18" t="s">
        <v>252</v>
      </c>
      <c r="AT222" s="218" t="s">
        <v>172</v>
      </c>
      <c r="AU222" s="218" t="s">
        <v>79</v>
      </c>
      <c r="AY222" s="19" t="s">
        <v>170</v>
      </c>
      <c r="BE222" s="219">
        <f>IF(N222="základní",J222,0)</f>
        <v>0</v>
      </c>
      <c r="BF222" s="219">
        <f>IF(N222="snížená",J222,0)</f>
        <v>0</v>
      </c>
      <c r="BG222" s="219">
        <f>IF(N222="zákl. přenesená",J222,0)</f>
        <v>0</v>
      </c>
      <c r="BH222" s="219">
        <f>IF(N222="sníž. přenesená",J222,0)</f>
        <v>0</v>
      </c>
      <c r="BI222" s="219">
        <f>IF(N222="nulová",J222,0)</f>
        <v>0</v>
      </c>
      <c r="BJ222" s="19" t="s">
        <v>77</v>
      </c>
      <c r="BK222" s="219">
        <f>ROUND(I222*H222,2)</f>
        <v>0</v>
      </c>
      <c r="BL222" s="19" t="s">
        <v>252</v>
      </c>
      <c r="BM222" s="218" t="s">
        <v>1133</v>
      </c>
    </row>
    <row r="223" s="2" customFormat="1">
      <c r="A223" s="40"/>
      <c r="B223" s="41"/>
      <c r="C223" s="42"/>
      <c r="D223" s="220" t="s">
        <v>179</v>
      </c>
      <c r="E223" s="42"/>
      <c r="F223" s="221" t="s">
        <v>1134</v>
      </c>
      <c r="G223" s="42"/>
      <c r="H223" s="42"/>
      <c r="I223" s="222"/>
      <c r="J223" s="42"/>
      <c r="K223" s="42"/>
      <c r="L223" s="46"/>
      <c r="M223" s="223"/>
      <c r="N223" s="224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179</v>
      </c>
      <c r="AU223" s="19" t="s">
        <v>79</v>
      </c>
    </row>
    <row r="224" s="2" customFormat="1">
      <c r="A224" s="40"/>
      <c r="B224" s="41"/>
      <c r="C224" s="42"/>
      <c r="D224" s="225" t="s">
        <v>181</v>
      </c>
      <c r="E224" s="42"/>
      <c r="F224" s="226" t="s">
        <v>1135</v>
      </c>
      <c r="G224" s="42"/>
      <c r="H224" s="42"/>
      <c r="I224" s="222"/>
      <c r="J224" s="42"/>
      <c r="K224" s="42"/>
      <c r="L224" s="46"/>
      <c r="M224" s="223"/>
      <c r="N224" s="224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181</v>
      </c>
      <c r="AU224" s="19" t="s">
        <v>79</v>
      </c>
    </row>
    <row r="225" s="2" customFormat="1">
      <c r="A225" s="40"/>
      <c r="B225" s="41"/>
      <c r="C225" s="42"/>
      <c r="D225" s="220" t="s">
        <v>365</v>
      </c>
      <c r="E225" s="42"/>
      <c r="F225" s="258" t="s">
        <v>1136</v>
      </c>
      <c r="G225" s="42"/>
      <c r="H225" s="42"/>
      <c r="I225" s="222"/>
      <c r="J225" s="42"/>
      <c r="K225" s="42"/>
      <c r="L225" s="46"/>
      <c r="M225" s="223"/>
      <c r="N225" s="224"/>
      <c r="O225" s="86"/>
      <c r="P225" s="86"/>
      <c r="Q225" s="86"/>
      <c r="R225" s="86"/>
      <c r="S225" s="86"/>
      <c r="T225" s="87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9" t="s">
        <v>365</v>
      </c>
      <c r="AU225" s="19" t="s">
        <v>79</v>
      </c>
    </row>
    <row r="226" s="2" customFormat="1" ht="16.5" customHeight="1">
      <c r="A226" s="40"/>
      <c r="B226" s="41"/>
      <c r="C226" s="207" t="s">
        <v>390</v>
      </c>
      <c r="D226" s="207" t="s">
        <v>172</v>
      </c>
      <c r="E226" s="208" t="s">
        <v>1137</v>
      </c>
      <c r="F226" s="209" t="s">
        <v>1138</v>
      </c>
      <c r="G226" s="210" t="s">
        <v>268</v>
      </c>
      <c r="H226" s="211">
        <v>1</v>
      </c>
      <c r="I226" s="212"/>
      <c r="J226" s="213">
        <f>ROUND(I226*H226,2)</f>
        <v>0</v>
      </c>
      <c r="K226" s="209" t="s">
        <v>176</v>
      </c>
      <c r="L226" s="46"/>
      <c r="M226" s="214" t="s">
        <v>19</v>
      </c>
      <c r="N226" s="215" t="s">
        <v>40</v>
      </c>
      <c r="O226" s="86"/>
      <c r="P226" s="216">
        <f>O226*H226</f>
        <v>0</v>
      </c>
      <c r="Q226" s="216">
        <v>0.00095</v>
      </c>
      <c r="R226" s="216">
        <f>Q226*H226</f>
        <v>0.00095</v>
      </c>
      <c r="S226" s="216">
        <v>0</v>
      </c>
      <c r="T226" s="217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18" t="s">
        <v>252</v>
      </c>
      <c r="AT226" s="218" t="s">
        <v>172</v>
      </c>
      <c r="AU226" s="218" t="s">
        <v>79</v>
      </c>
      <c r="AY226" s="19" t="s">
        <v>170</v>
      </c>
      <c r="BE226" s="219">
        <f>IF(N226="základní",J226,0)</f>
        <v>0</v>
      </c>
      <c r="BF226" s="219">
        <f>IF(N226="snížená",J226,0)</f>
        <v>0</v>
      </c>
      <c r="BG226" s="219">
        <f>IF(N226="zákl. přenesená",J226,0)</f>
        <v>0</v>
      </c>
      <c r="BH226" s="219">
        <f>IF(N226="sníž. přenesená",J226,0)</f>
        <v>0</v>
      </c>
      <c r="BI226" s="219">
        <f>IF(N226="nulová",J226,0)</f>
        <v>0</v>
      </c>
      <c r="BJ226" s="19" t="s">
        <v>77</v>
      </c>
      <c r="BK226" s="219">
        <f>ROUND(I226*H226,2)</f>
        <v>0</v>
      </c>
      <c r="BL226" s="19" t="s">
        <v>252</v>
      </c>
      <c r="BM226" s="218" t="s">
        <v>1139</v>
      </c>
    </row>
    <row r="227" s="2" customFormat="1">
      <c r="A227" s="40"/>
      <c r="B227" s="41"/>
      <c r="C227" s="42"/>
      <c r="D227" s="220" t="s">
        <v>179</v>
      </c>
      <c r="E227" s="42"/>
      <c r="F227" s="221" t="s">
        <v>1140</v>
      </c>
      <c r="G227" s="42"/>
      <c r="H227" s="42"/>
      <c r="I227" s="222"/>
      <c r="J227" s="42"/>
      <c r="K227" s="42"/>
      <c r="L227" s="46"/>
      <c r="M227" s="223"/>
      <c r="N227" s="224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179</v>
      </c>
      <c r="AU227" s="19" t="s">
        <v>79</v>
      </c>
    </row>
    <row r="228" s="2" customFormat="1">
      <c r="A228" s="40"/>
      <c r="B228" s="41"/>
      <c r="C228" s="42"/>
      <c r="D228" s="225" t="s">
        <v>181</v>
      </c>
      <c r="E228" s="42"/>
      <c r="F228" s="226" t="s">
        <v>1141</v>
      </c>
      <c r="G228" s="42"/>
      <c r="H228" s="42"/>
      <c r="I228" s="222"/>
      <c r="J228" s="42"/>
      <c r="K228" s="42"/>
      <c r="L228" s="46"/>
      <c r="M228" s="223"/>
      <c r="N228" s="224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181</v>
      </c>
      <c r="AU228" s="19" t="s">
        <v>79</v>
      </c>
    </row>
    <row r="229" s="2" customFormat="1" ht="24.15" customHeight="1">
      <c r="A229" s="40"/>
      <c r="B229" s="41"/>
      <c r="C229" s="207" t="s">
        <v>394</v>
      </c>
      <c r="D229" s="207" t="s">
        <v>172</v>
      </c>
      <c r="E229" s="208" t="s">
        <v>368</v>
      </c>
      <c r="F229" s="209" t="s">
        <v>369</v>
      </c>
      <c r="G229" s="210" t="s">
        <v>260</v>
      </c>
      <c r="H229" s="211">
        <v>30</v>
      </c>
      <c r="I229" s="212"/>
      <c r="J229" s="213">
        <f>ROUND(I229*H229,2)</f>
        <v>0</v>
      </c>
      <c r="K229" s="209" t="s">
        <v>176</v>
      </c>
      <c r="L229" s="46"/>
      <c r="M229" s="214" t="s">
        <v>19</v>
      </c>
      <c r="N229" s="215" t="s">
        <v>40</v>
      </c>
      <c r="O229" s="86"/>
      <c r="P229" s="216">
        <f>O229*H229</f>
        <v>0</v>
      </c>
      <c r="Q229" s="216">
        <v>0.00080999999999999996</v>
      </c>
      <c r="R229" s="216">
        <f>Q229*H229</f>
        <v>0.024299999999999999</v>
      </c>
      <c r="S229" s="216">
        <v>0</v>
      </c>
      <c r="T229" s="217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18" t="s">
        <v>252</v>
      </c>
      <c r="AT229" s="218" t="s">
        <v>172</v>
      </c>
      <c r="AU229" s="218" t="s">
        <v>79</v>
      </c>
      <c r="AY229" s="19" t="s">
        <v>170</v>
      </c>
      <c r="BE229" s="219">
        <f>IF(N229="základní",J229,0)</f>
        <v>0</v>
      </c>
      <c r="BF229" s="219">
        <f>IF(N229="snížená",J229,0)</f>
        <v>0</v>
      </c>
      <c r="BG229" s="219">
        <f>IF(N229="zákl. přenesená",J229,0)</f>
        <v>0</v>
      </c>
      <c r="BH229" s="219">
        <f>IF(N229="sníž. přenesená",J229,0)</f>
        <v>0</v>
      </c>
      <c r="BI229" s="219">
        <f>IF(N229="nulová",J229,0)</f>
        <v>0</v>
      </c>
      <c r="BJ229" s="19" t="s">
        <v>77</v>
      </c>
      <c r="BK229" s="219">
        <f>ROUND(I229*H229,2)</f>
        <v>0</v>
      </c>
      <c r="BL229" s="19" t="s">
        <v>252</v>
      </c>
      <c r="BM229" s="218" t="s">
        <v>1142</v>
      </c>
    </row>
    <row r="230" s="2" customFormat="1">
      <c r="A230" s="40"/>
      <c r="B230" s="41"/>
      <c r="C230" s="42"/>
      <c r="D230" s="220" t="s">
        <v>179</v>
      </c>
      <c r="E230" s="42"/>
      <c r="F230" s="221" t="s">
        <v>371</v>
      </c>
      <c r="G230" s="42"/>
      <c r="H230" s="42"/>
      <c r="I230" s="222"/>
      <c r="J230" s="42"/>
      <c r="K230" s="42"/>
      <c r="L230" s="46"/>
      <c r="M230" s="223"/>
      <c r="N230" s="224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9" t="s">
        <v>179</v>
      </c>
      <c r="AU230" s="19" t="s">
        <v>79</v>
      </c>
    </row>
    <row r="231" s="2" customFormat="1">
      <c r="A231" s="40"/>
      <c r="B231" s="41"/>
      <c r="C231" s="42"/>
      <c r="D231" s="225" t="s">
        <v>181</v>
      </c>
      <c r="E231" s="42"/>
      <c r="F231" s="226" t="s">
        <v>372</v>
      </c>
      <c r="G231" s="42"/>
      <c r="H231" s="42"/>
      <c r="I231" s="222"/>
      <c r="J231" s="42"/>
      <c r="K231" s="42"/>
      <c r="L231" s="46"/>
      <c r="M231" s="223"/>
      <c r="N231" s="224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181</v>
      </c>
      <c r="AU231" s="19" t="s">
        <v>79</v>
      </c>
    </row>
    <row r="232" s="2" customFormat="1">
      <c r="A232" s="40"/>
      <c r="B232" s="41"/>
      <c r="C232" s="42"/>
      <c r="D232" s="220" t="s">
        <v>365</v>
      </c>
      <c r="E232" s="42"/>
      <c r="F232" s="258" t="s">
        <v>1143</v>
      </c>
      <c r="G232" s="42"/>
      <c r="H232" s="42"/>
      <c r="I232" s="222"/>
      <c r="J232" s="42"/>
      <c r="K232" s="42"/>
      <c r="L232" s="46"/>
      <c r="M232" s="223"/>
      <c r="N232" s="224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365</v>
      </c>
      <c r="AU232" s="19" t="s">
        <v>79</v>
      </c>
    </row>
    <row r="233" s="2" customFormat="1" ht="21.75" customHeight="1">
      <c r="A233" s="40"/>
      <c r="B233" s="41"/>
      <c r="C233" s="207" t="s">
        <v>400</v>
      </c>
      <c r="D233" s="207" t="s">
        <v>172</v>
      </c>
      <c r="E233" s="208" t="s">
        <v>381</v>
      </c>
      <c r="F233" s="209" t="s">
        <v>382</v>
      </c>
      <c r="G233" s="210" t="s">
        <v>268</v>
      </c>
      <c r="H233" s="211">
        <v>4</v>
      </c>
      <c r="I233" s="212"/>
      <c r="J233" s="213">
        <f>ROUND(I233*H233,2)</f>
        <v>0</v>
      </c>
      <c r="K233" s="209" t="s">
        <v>176</v>
      </c>
      <c r="L233" s="46"/>
      <c r="M233" s="214" t="s">
        <v>19</v>
      </c>
      <c r="N233" s="215" t="s">
        <v>40</v>
      </c>
      <c r="O233" s="86"/>
      <c r="P233" s="216">
        <f>O233*H233</f>
        <v>0</v>
      </c>
      <c r="Q233" s="216">
        <v>0.00017000000000000001</v>
      </c>
      <c r="R233" s="216">
        <f>Q233*H233</f>
        <v>0.00068000000000000005</v>
      </c>
      <c r="S233" s="216">
        <v>0</v>
      </c>
      <c r="T233" s="217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18" t="s">
        <v>252</v>
      </c>
      <c r="AT233" s="218" t="s">
        <v>172</v>
      </c>
      <c r="AU233" s="218" t="s">
        <v>79</v>
      </c>
      <c r="AY233" s="19" t="s">
        <v>170</v>
      </c>
      <c r="BE233" s="219">
        <f>IF(N233="základní",J233,0)</f>
        <v>0</v>
      </c>
      <c r="BF233" s="219">
        <f>IF(N233="snížená",J233,0)</f>
        <v>0</v>
      </c>
      <c r="BG233" s="219">
        <f>IF(N233="zákl. přenesená",J233,0)</f>
        <v>0</v>
      </c>
      <c r="BH233" s="219">
        <f>IF(N233="sníž. přenesená",J233,0)</f>
        <v>0</v>
      </c>
      <c r="BI233" s="219">
        <f>IF(N233="nulová",J233,0)</f>
        <v>0</v>
      </c>
      <c r="BJ233" s="19" t="s">
        <v>77</v>
      </c>
      <c r="BK233" s="219">
        <f>ROUND(I233*H233,2)</f>
        <v>0</v>
      </c>
      <c r="BL233" s="19" t="s">
        <v>252</v>
      </c>
      <c r="BM233" s="218" t="s">
        <v>1144</v>
      </c>
    </row>
    <row r="234" s="2" customFormat="1">
      <c r="A234" s="40"/>
      <c r="B234" s="41"/>
      <c r="C234" s="42"/>
      <c r="D234" s="220" t="s">
        <v>179</v>
      </c>
      <c r="E234" s="42"/>
      <c r="F234" s="221" t="s">
        <v>384</v>
      </c>
      <c r="G234" s="42"/>
      <c r="H234" s="42"/>
      <c r="I234" s="222"/>
      <c r="J234" s="42"/>
      <c r="K234" s="42"/>
      <c r="L234" s="46"/>
      <c r="M234" s="223"/>
      <c r="N234" s="224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179</v>
      </c>
      <c r="AU234" s="19" t="s">
        <v>79</v>
      </c>
    </row>
    <row r="235" s="2" customFormat="1">
      <c r="A235" s="40"/>
      <c r="B235" s="41"/>
      <c r="C235" s="42"/>
      <c r="D235" s="225" t="s">
        <v>181</v>
      </c>
      <c r="E235" s="42"/>
      <c r="F235" s="226" t="s">
        <v>385</v>
      </c>
      <c r="G235" s="42"/>
      <c r="H235" s="42"/>
      <c r="I235" s="222"/>
      <c r="J235" s="42"/>
      <c r="K235" s="42"/>
      <c r="L235" s="46"/>
      <c r="M235" s="223"/>
      <c r="N235" s="224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181</v>
      </c>
      <c r="AU235" s="19" t="s">
        <v>79</v>
      </c>
    </row>
    <row r="236" s="2" customFormat="1" ht="16.5" customHeight="1">
      <c r="A236" s="40"/>
      <c r="B236" s="41"/>
      <c r="C236" s="248" t="s">
        <v>406</v>
      </c>
      <c r="D236" s="248" t="s">
        <v>265</v>
      </c>
      <c r="E236" s="249" t="s">
        <v>387</v>
      </c>
      <c r="F236" s="250" t="s">
        <v>388</v>
      </c>
      <c r="G236" s="251" t="s">
        <v>268</v>
      </c>
      <c r="H236" s="252">
        <v>4</v>
      </c>
      <c r="I236" s="253"/>
      <c r="J236" s="254">
        <f>ROUND(I236*H236,2)</f>
        <v>0</v>
      </c>
      <c r="K236" s="250" t="s">
        <v>19</v>
      </c>
      <c r="L236" s="255"/>
      <c r="M236" s="256" t="s">
        <v>19</v>
      </c>
      <c r="N236" s="257" t="s">
        <v>40</v>
      </c>
      <c r="O236" s="86"/>
      <c r="P236" s="216">
        <f>O236*H236</f>
        <v>0</v>
      </c>
      <c r="Q236" s="216">
        <v>1.0000000000000001E-05</v>
      </c>
      <c r="R236" s="216">
        <f>Q236*H236</f>
        <v>4.0000000000000003E-05</v>
      </c>
      <c r="S236" s="216">
        <v>0</v>
      </c>
      <c r="T236" s="217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18" t="s">
        <v>314</v>
      </c>
      <c r="AT236" s="218" t="s">
        <v>265</v>
      </c>
      <c r="AU236" s="218" t="s">
        <v>79</v>
      </c>
      <c r="AY236" s="19" t="s">
        <v>170</v>
      </c>
      <c r="BE236" s="219">
        <f>IF(N236="základní",J236,0)</f>
        <v>0</v>
      </c>
      <c r="BF236" s="219">
        <f>IF(N236="snížená",J236,0)</f>
        <v>0</v>
      </c>
      <c r="BG236" s="219">
        <f>IF(N236="zákl. přenesená",J236,0)</f>
        <v>0</v>
      </c>
      <c r="BH236" s="219">
        <f>IF(N236="sníž. přenesená",J236,0)</f>
        <v>0</v>
      </c>
      <c r="BI236" s="219">
        <f>IF(N236="nulová",J236,0)</f>
        <v>0</v>
      </c>
      <c r="BJ236" s="19" t="s">
        <v>77</v>
      </c>
      <c r="BK236" s="219">
        <f>ROUND(I236*H236,2)</f>
        <v>0</v>
      </c>
      <c r="BL236" s="19" t="s">
        <v>252</v>
      </c>
      <c r="BM236" s="218" t="s">
        <v>1145</v>
      </c>
    </row>
    <row r="237" s="2" customFormat="1">
      <c r="A237" s="40"/>
      <c r="B237" s="41"/>
      <c r="C237" s="42"/>
      <c r="D237" s="220" t="s">
        <v>179</v>
      </c>
      <c r="E237" s="42"/>
      <c r="F237" s="221" t="s">
        <v>388</v>
      </c>
      <c r="G237" s="42"/>
      <c r="H237" s="42"/>
      <c r="I237" s="222"/>
      <c r="J237" s="42"/>
      <c r="K237" s="42"/>
      <c r="L237" s="46"/>
      <c r="M237" s="223"/>
      <c r="N237" s="224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179</v>
      </c>
      <c r="AU237" s="19" t="s">
        <v>79</v>
      </c>
    </row>
    <row r="238" s="2" customFormat="1" ht="16.5" customHeight="1">
      <c r="A238" s="40"/>
      <c r="B238" s="41"/>
      <c r="C238" s="207" t="s">
        <v>414</v>
      </c>
      <c r="D238" s="207" t="s">
        <v>172</v>
      </c>
      <c r="E238" s="208" t="s">
        <v>401</v>
      </c>
      <c r="F238" s="209" t="s">
        <v>402</v>
      </c>
      <c r="G238" s="210" t="s">
        <v>268</v>
      </c>
      <c r="H238" s="211">
        <v>1</v>
      </c>
      <c r="I238" s="212"/>
      <c r="J238" s="213">
        <f>ROUND(I238*H238,2)</f>
        <v>0</v>
      </c>
      <c r="K238" s="209" t="s">
        <v>176</v>
      </c>
      <c r="L238" s="46"/>
      <c r="M238" s="214" t="s">
        <v>19</v>
      </c>
      <c r="N238" s="215" t="s">
        <v>40</v>
      </c>
      <c r="O238" s="86"/>
      <c r="P238" s="216">
        <f>O238*H238</f>
        <v>0</v>
      </c>
      <c r="Q238" s="216">
        <v>0.00076000000000000004</v>
      </c>
      <c r="R238" s="216">
        <f>Q238*H238</f>
        <v>0.00076000000000000004</v>
      </c>
      <c r="S238" s="216">
        <v>0</v>
      </c>
      <c r="T238" s="217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18" t="s">
        <v>252</v>
      </c>
      <c r="AT238" s="218" t="s">
        <v>172</v>
      </c>
      <c r="AU238" s="218" t="s">
        <v>79</v>
      </c>
      <c r="AY238" s="19" t="s">
        <v>170</v>
      </c>
      <c r="BE238" s="219">
        <f>IF(N238="základní",J238,0)</f>
        <v>0</v>
      </c>
      <c r="BF238" s="219">
        <f>IF(N238="snížená",J238,0)</f>
        <v>0</v>
      </c>
      <c r="BG238" s="219">
        <f>IF(N238="zákl. přenesená",J238,0)</f>
        <v>0</v>
      </c>
      <c r="BH238" s="219">
        <f>IF(N238="sníž. přenesená",J238,0)</f>
        <v>0</v>
      </c>
      <c r="BI238" s="219">
        <f>IF(N238="nulová",J238,0)</f>
        <v>0</v>
      </c>
      <c r="BJ238" s="19" t="s">
        <v>77</v>
      </c>
      <c r="BK238" s="219">
        <f>ROUND(I238*H238,2)</f>
        <v>0</v>
      </c>
      <c r="BL238" s="19" t="s">
        <v>252</v>
      </c>
      <c r="BM238" s="218" t="s">
        <v>1146</v>
      </c>
    </row>
    <row r="239" s="2" customFormat="1">
      <c r="A239" s="40"/>
      <c r="B239" s="41"/>
      <c r="C239" s="42"/>
      <c r="D239" s="220" t="s">
        <v>179</v>
      </c>
      <c r="E239" s="42"/>
      <c r="F239" s="221" t="s">
        <v>404</v>
      </c>
      <c r="G239" s="42"/>
      <c r="H239" s="42"/>
      <c r="I239" s="222"/>
      <c r="J239" s="42"/>
      <c r="K239" s="42"/>
      <c r="L239" s="46"/>
      <c r="M239" s="223"/>
      <c r="N239" s="224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179</v>
      </c>
      <c r="AU239" s="19" t="s">
        <v>79</v>
      </c>
    </row>
    <row r="240" s="2" customFormat="1">
      <c r="A240" s="40"/>
      <c r="B240" s="41"/>
      <c r="C240" s="42"/>
      <c r="D240" s="225" t="s">
        <v>181</v>
      </c>
      <c r="E240" s="42"/>
      <c r="F240" s="226" t="s">
        <v>405</v>
      </c>
      <c r="G240" s="42"/>
      <c r="H240" s="42"/>
      <c r="I240" s="222"/>
      <c r="J240" s="42"/>
      <c r="K240" s="42"/>
      <c r="L240" s="46"/>
      <c r="M240" s="223"/>
      <c r="N240" s="224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181</v>
      </c>
      <c r="AU240" s="19" t="s">
        <v>79</v>
      </c>
    </row>
    <row r="241" s="2" customFormat="1" ht="24.15" customHeight="1">
      <c r="A241" s="40"/>
      <c r="B241" s="41"/>
      <c r="C241" s="207" t="s">
        <v>421</v>
      </c>
      <c r="D241" s="207" t="s">
        <v>172</v>
      </c>
      <c r="E241" s="208" t="s">
        <v>360</v>
      </c>
      <c r="F241" s="209" t="s">
        <v>361</v>
      </c>
      <c r="G241" s="210" t="s">
        <v>260</v>
      </c>
      <c r="H241" s="211">
        <v>15</v>
      </c>
      <c r="I241" s="212"/>
      <c r="J241" s="213">
        <f>ROUND(I241*H241,2)</f>
        <v>0</v>
      </c>
      <c r="K241" s="209" t="s">
        <v>176</v>
      </c>
      <c r="L241" s="46"/>
      <c r="M241" s="214" t="s">
        <v>19</v>
      </c>
      <c r="N241" s="215" t="s">
        <v>40</v>
      </c>
      <c r="O241" s="86"/>
      <c r="P241" s="216">
        <f>O241*H241</f>
        <v>0</v>
      </c>
      <c r="Q241" s="216">
        <v>0.00052999999999999998</v>
      </c>
      <c r="R241" s="216">
        <f>Q241*H241</f>
        <v>0.0079500000000000005</v>
      </c>
      <c r="S241" s="216">
        <v>0</v>
      </c>
      <c r="T241" s="217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18" t="s">
        <v>252</v>
      </c>
      <c r="AT241" s="218" t="s">
        <v>172</v>
      </c>
      <c r="AU241" s="218" t="s">
        <v>79</v>
      </c>
      <c r="AY241" s="19" t="s">
        <v>170</v>
      </c>
      <c r="BE241" s="219">
        <f>IF(N241="základní",J241,0)</f>
        <v>0</v>
      </c>
      <c r="BF241" s="219">
        <f>IF(N241="snížená",J241,0)</f>
        <v>0</v>
      </c>
      <c r="BG241" s="219">
        <f>IF(N241="zákl. přenesená",J241,0)</f>
        <v>0</v>
      </c>
      <c r="BH241" s="219">
        <f>IF(N241="sníž. přenesená",J241,0)</f>
        <v>0</v>
      </c>
      <c r="BI241" s="219">
        <f>IF(N241="nulová",J241,0)</f>
        <v>0</v>
      </c>
      <c r="BJ241" s="19" t="s">
        <v>77</v>
      </c>
      <c r="BK241" s="219">
        <f>ROUND(I241*H241,2)</f>
        <v>0</v>
      </c>
      <c r="BL241" s="19" t="s">
        <v>252</v>
      </c>
      <c r="BM241" s="218" t="s">
        <v>1147</v>
      </c>
    </row>
    <row r="242" s="2" customFormat="1">
      <c r="A242" s="40"/>
      <c r="B242" s="41"/>
      <c r="C242" s="42"/>
      <c r="D242" s="220" t="s">
        <v>179</v>
      </c>
      <c r="E242" s="42"/>
      <c r="F242" s="221" t="s">
        <v>363</v>
      </c>
      <c r="G242" s="42"/>
      <c r="H242" s="42"/>
      <c r="I242" s="222"/>
      <c r="J242" s="42"/>
      <c r="K242" s="42"/>
      <c r="L242" s="46"/>
      <c r="M242" s="223"/>
      <c r="N242" s="224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9" t="s">
        <v>179</v>
      </c>
      <c r="AU242" s="19" t="s">
        <v>79</v>
      </c>
    </row>
    <row r="243" s="2" customFormat="1">
      <c r="A243" s="40"/>
      <c r="B243" s="41"/>
      <c r="C243" s="42"/>
      <c r="D243" s="225" t="s">
        <v>181</v>
      </c>
      <c r="E243" s="42"/>
      <c r="F243" s="226" t="s">
        <v>364</v>
      </c>
      <c r="G243" s="42"/>
      <c r="H243" s="42"/>
      <c r="I243" s="222"/>
      <c r="J243" s="42"/>
      <c r="K243" s="42"/>
      <c r="L243" s="46"/>
      <c r="M243" s="223"/>
      <c r="N243" s="224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181</v>
      </c>
      <c r="AU243" s="19" t="s">
        <v>79</v>
      </c>
    </row>
    <row r="244" s="2" customFormat="1">
      <c r="A244" s="40"/>
      <c r="B244" s="41"/>
      <c r="C244" s="42"/>
      <c r="D244" s="220" t="s">
        <v>365</v>
      </c>
      <c r="E244" s="42"/>
      <c r="F244" s="258" t="s">
        <v>1148</v>
      </c>
      <c r="G244" s="42"/>
      <c r="H244" s="42"/>
      <c r="I244" s="222"/>
      <c r="J244" s="42"/>
      <c r="K244" s="42"/>
      <c r="L244" s="46"/>
      <c r="M244" s="223"/>
      <c r="N244" s="224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365</v>
      </c>
      <c r="AU244" s="19" t="s">
        <v>79</v>
      </c>
    </row>
    <row r="245" s="2" customFormat="1" ht="21.75" customHeight="1">
      <c r="A245" s="40"/>
      <c r="B245" s="41"/>
      <c r="C245" s="207" t="s">
        <v>429</v>
      </c>
      <c r="D245" s="207" t="s">
        <v>172</v>
      </c>
      <c r="E245" s="208" t="s">
        <v>375</v>
      </c>
      <c r="F245" s="209" t="s">
        <v>376</v>
      </c>
      <c r="G245" s="210" t="s">
        <v>268</v>
      </c>
      <c r="H245" s="211">
        <v>10</v>
      </c>
      <c r="I245" s="212"/>
      <c r="J245" s="213">
        <f>ROUND(I245*H245,2)</f>
        <v>0</v>
      </c>
      <c r="K245" s="209" t="s">
        <v>176</v>
      </c>
      <c r="L245" s="46"/>
      <c r="M245" s="214" t="s">
        <v>19</v>
      </c>
      <c r="N245" s="215" t="s">
        <v>40</v>
      </c>
      <c r="O245" s="86"/>
      <c r="P245" s="216">
        <f>O245*H245</f>
        <v>0</v>
      </c>
      <c r="Q245" s="216">
        <v>0.00017000000000000001</v>
      </c>
      <c r="R245" s="216">
        <f>Q245*H245</f>
        <v>0.0017000000000000001</v>
      </c>
      <c r="S245" s="216">
        <v>0</v>
      </c>
      <c r="T245" s="217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18" t="s">
        <v>252</v>
      </c>
      <c r="AT245" s="218" t="s">
        <v>172</v>
      </c>
      <c r="AU245" s="218" t="s">
        <v>79</v>
      </c>
      <c r="AY245" s="19" t="s">
        <v>170</v>
      </c>
      <c r="BE245" s="219">
        <f>IF(N245="základní",J245,0)</f>
        <v>0</v>
      </c>
      <c r="BF245" s="219">
        <f>IF(N245="snížená",J245,0)</f>
        <v>0</v>
      </c>
      <c r="BG245" s="219">
        <f>IF(N245="zákl. přenesená",J245,0)</f>
        <v>0</v>
      </c>
      <c r="BH245" s="219">
        <f>IF(N245="sníž. přenesená",J245,0)</f>
        <v>0</v>
      </c>
      <c r="BI245" s="219">
        <f>IF(N245="nulová",J245,0)</f>
        <v>0</v>
      </c>
      <c r="BJ245" s="19" t="s">
        <v>77</v>
      </c>
      <c r="BK245" s="219">
        <f>ROUND(I245*H245,2)</f>
        <v>0</v>
      </c>
      <c r="BL245" s="19" t="s">
        <v>252</v>
      </c>
      <c r="BM245" s="218" t="s">
        <v>1149</v>
      </c>
    </row>
    <row r="246" s="2" customFormat="1">
      <c r="A246" s="40"/>
      <c r="B246" s="41"/>
      <c r="C246" s="42"/>
      <c r="D246" s="220" t="s">
        <v>179</v>
      </c>
      <c r="E246" s="42"/>
      <c r="F246" s="221" t="s">
        <v>378</v>
      </c>
      <c r="G246" s="42"/>
      <c r="H246" s="42"/>
      <c r="I246" s="222"/>
      <c r="J246" s="42"/>
      <c r="K246" s="42"/>
      <c r="L246" s="46"/>
      <c r="M246" s="223"/>
      <c r="N246" s="224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179</v>
      </c>
      <c r="AU246" s="19" t="s">
        <v>79</v>
      </c>
    </row>
    <row r="247" s="2" customFormat="1">
      <c r="A247" s="40"/>
      <c r="B247" s="41"/>
      <c r="C247" s="42"/>
      <c r="D247" s="225" t="s">
        <v>181</v>
      </c>
      <c r="E247" s="42"/>
      <c r="F247" s="226" t="s">
        <v>379</v>
      </c>
      <c r="G247" s="42"/>
      <c r="H247" s="42"/>
      <c r="I247" s="222"/>
      <c r="J247" s="42"/>
      <c r="K247" s="42"/>
      <c r="L247" s="46"/>
      <c r="M247" s="223"/>
      <c r="N247" s="224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181</v>
      </c>
      <c r="AU247" s="19" t="s">
        <v>79</v>
      </c>
    </row>
    <row r="248" s="2" customFormat="1" ht="16.5" customHeight="1">
      <c r="A248" s="40"/>
      <c r="B248" s="41"/>
      <c r="C248" s="248" t="s">
        <v>437</v>
      </c>
      <c r="D248" s="248" t="s">
        <v>265</v>
      </c>
      <c r="E248" s="249" t="s">
        <v>391</v>
      </c>
      <c r="F248" s="250" t="s">
        <v>392</v>
      </c>
      <c r="G248" s="251" t="s">
        <v>268</v>
      </c>
      <c r="H248" s="252">
        <v>8</v>
      </c>
      <c r="I248" s="253"/>
      <c r="J248" s="254">
        <f>ROUND(I248*H248,2)</f>
        <v>0</v>
      </c>
      <c r="K248" s="250" t="s">
        <v>19</v>
      </c>
      <c r="L248" s="255"/>
      <c r="M248" s="256" t="s">
        <v>19</v>
      </c>
      <c r="N248" s="257" t="s">
        <v>40</v>
      </c>
      <c r="O248" s="86"/>
      <c r="P248" s="216">
        <f>O248*H248</f>
        <v>0</v>
      </c>
      <c r="Q248" s="216">
        <v>1.0000000000000001E-05</v>
      </c>
      <c r="R248" s="216">
        <f>Q248*H248</f>
        <v>8.0000000000000007E-05</v>
      </c>
      <c r="S248" s="216">
        <v>0</v>
      </c>
      <c r="T248" s="217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18" t="s">
        <v>314</v>
      </c>
      <c r="AT248" s="218" t="s">
        <v>265</v>
      </c>
      <c r="AU248" s="218" t="s">
        <v>79</v>
      </c>
      <c r="AY248" s="19" t="s">
        <v>170</v>
      </c>
      <c r="BE248" s="219">
        <f>IF(N248="základní",J248,0)</f>
        <v>0</v>
      </c>
      <c r="BF248" s="219">
        <f>IF(N248="snížená",J248,0)</f>
        <v>0</v>
      </c>
      <c r="BG248" s="219">
        <f>IF(N248="zákl. přenesená",J248,0)</f>
        <v>0</v>
      </c>
      <c r="BH248" s="219">
        <f>IF(N248="sníž. přenesená",J248,0)</f>
        <v>0</v>
      </c>
      <c r="BI248" s="219">
        <f>IF(N248="nulová",J248,0)</f>
        <v>0</v>
      </c>
      <c r="BJ248" s="19" t="s">
        <v>77</v>
      </c>
      <c r="BK248" s="219">
        <f>ROUND(I248*H248,2)</f>
        <v>0</v>
      </c>
      <c r="BL248" s="19" t="s">
        <v>252</v>
      </c>
      <c r="BM248" s="218" t="s">
        <v>1150</v>
      </c>
    </row>
    <row r="249" s="2" customFormat="1">
      <c r="A249" s="40"/>
      <c r="B249" s="41"/>
      <c r="C249" s="42"/>
      <c r="D249" s="220" t="s">
        <v>179</v>
      </c>
      <c r="E249" s="42"/>
      <c r="F249" s="221" t="s">
        <v>392</v>
      </c>
      <c r="G249" s="42"/>
      <c r="H249" s="42"/>
      <c r="I249" s="222"/>
      <c r="J249" s="42"/>
      <c r="K249" s="42"/>
      <c r="L249" s="46"/>
      <c r="M249" s="223"/>
      <c r="N249" s="224"/>
      <c r="O249" s="86"/>
      <c r="P249" s="86"/>
      <c r="Q249" s="86"/>
      <c r="R249" s="86"/>
      <c r="S249" s="86"/>
      <c r="T249" s="87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9" t="s">
        <v>179</v>
      </c>
      <c r="AU249" s="19" t="s">
        <v>79</v>
      </c>
    </row>
    <row r="250" s="2" customFormat="1" ht="16.5" customHeight="1">
      <c r="A250" s="40"/>
      <c r="B250" s="41"/>
      <c r="C250" s="207" t="s">
        <v>444</v>
      </c>
      <c r="D250" s="207" t="s">
        <v>172</v>
      </c>
      <c r="E250" s="208" t="s">
        <v>395</v>
      </c>
      <c r="F250" s="209" t="s">
        <v>396</v>
      </c>
      <c r="G250" s="210" t="s">
        <v>268</v>
      </c>
      <c r="H250" s="211">
        <v>8</v>
      </c>
      <c r="I250" s="212"/>
      <c r="J250" s="213">
        <f>ROUND(I250*H250,2)</f>
        <v>0</v>
      </c>
      <c r="K250" s="209" t="s">
        <v>176</v>
      </c>
      <c r="L250" s="46"/>
      <c r="M250" s="214" t="s">
        <v>19</v>
      </c>
      <c r="N250" s="215" t="s">
        <v>40</v>
      </c>
      <c r="O250" s="86"/>
      <c r="P250" s="216">
        <f>O250*H250</f>
        <v>0</v>
      </c>
      <c r="Q250" s="216">
        <v>0.00029</v>
      </c>
      <c r="R250" s="216">
        <f>Q250*H250</f>
        <v>0.00232</v>
      </c>
      <c r="S250" s="216">
        <v>0</v>
      </c>
      <c r="T250" s="217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18" t="s">
        <v>252</v>
      </c>
      <c r="AT250" s="218" t="s">
        <v>172</v>
      </c>
      <c r="AU250" s="218" t="s">
        <v>79</v>
      </c>
      <c r="AY250" s="19" t="s">
        <v>170</v>
      </c>
      <c r="BE250" s="219">
        <f>IF(N250="základní",J250,0)</f>
        <v>0</v>
      </c>
      <c r="BF250" s="219">
        <f>IF(N250="snížená",J250,0)</f>
        <v>0</v>
      </c>
      <c r="BG250" s="219">
        <f>IF(N250="zákl. přenesená",J250,0)</f>
        <v>0</v>
      </c>
      <c r="BH250" s="219">
        <f>IF(N250="sníž. přenesená",J250,0)</f>
        <v>0</v>
      </c>
      <c r="BI250" s="219">
        <f>IF(N250="nulová",J250,0)</f>
        <v>0</v>
      </c>
      <c r="BJ250" s="19" t="s">
        <v>77</v>
      </c>
      <c r="BK250" s="219">
        <f>ROUND(I250*H250,2)</f>
        <v>0</v>
      </c>
      <c r="BL250" s="19" t="s">
        <v>252</v>
      </c>
      <c r="BM250" s="218" t="s">
        <v>1151</v>
      </c>
    </row>
    <row r="251" s="2" customFormat="1">
      <c r="A251" s="40"/>
      <c r="B251" s="41"/>
      <c r="C251" s="42"/>
      <c r="D251" s="220" t="s">
        <v>179</v>
      </c>
      <c r="E251" s="42"/>
      <c r="F251" s="221" t="s">
        <v>398</v>
      </c>
      <c r="G251" s="42"/>
      <c r="H251" s="42"/>
      <c r="I251" s="222"/>
      <c r="J251" s="42"/>
      <c r="K251" s="42"/>
      <c r="L251" s="46"/>
      <c r="M251" s="223"/>
      <c r="N251" s="224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179</v>
      </c>
      <c r="AU251" s="19" t="s">
        <v>79</v>
      </c>
    </row>
    <row r="252" s="2" customFormat="1">
      <c r="A252" s="40"/>
      <c r="B252" s="41"/>
      <c r="C252" s="42"/>
      <c r="D252" s="225" t="s">
        <v>181</v>
      </c>
      <c r="E252" s="42"/>
      <c r="F252" s="226" t="s">
        <v>399</v>
      </c>
      <c r="G252" s="42"/>
      <c r="H252" s="42"/>
      <c r="I252" s="222"/>
      <c r="J252" s="42"/>
      <c r="K252" s="42"/>
      <c r="L252" s="46"/>
      <c r="M252" s="223"/>
      <c r="N252" s="224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181</v>
      </c>
      <c r="AU252" s="19" t="s">
        <v>79</v>
      </c>
    </row>
    <row r="253" s="12" customFormat="1" ht="22.8" customHeight="1">
      <c r="A253" s="12"/>
      <c r="B253" s="191"/>
      <c r="C253" s="192"/>
      <c r="D253" s="193" t="s">
        <v>68</v>
      </c>
      <c r="E253" s="205" t="s">
        <v>427</v>
      </c>
      <c r="F253" s="205" t="s">
        <v>428</v>
      </c>
      <c r="G253" s="192"/>
      <c r="H253" s="192"/>
      <c r="I253" s="195"/>
      <c r="J253" s="206">
        <f>BK253</f>
        <v>0</v>
      </c>
      <c r="K253" s="192"/>
      <c r="L253" s="197"/>
      <c r="M253" s="198"/>
      <c r="N253" s="199"/>
      <c r="O253" s="199"/>
      <c r="P253" s="200">
        <f>SUM(P254:P286)</f>
        <v>0</v>
      </c>
      <c r="Q253" s="199"/>
      <c r="R253" s="200">
        <f>SUM(R254:R286)</f>
        <v>0.42411999999999994</v>
      </c>
      <c r="S253" s="199"/>
      <c r="T253" s="201">
        <f>SUM(T254:T286)</f>
        <v>0.085789999999999991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02" t="s">
        <v>79</v>
      </c>
      <c r="AT253" s="203" t="s">
        <v>68</v>
      </c>
      <c r="AU253" s="203" t="s">
        <v>77</v>
      </c>
      <c r="AY253" s="202" t="s">
        <v>170</v>
      </c>
      <c r="BK253" s="204">
        <f>SUM(BK254:BK286)</f>
        <v>0</v>
      </c>
    </row>
    <row r="254" s="2" customFormat="1" ht="16.5" customHeight="1">
      <c r="A254" s="40"/>
      <c r="B254" s="41"/>
      <c r="C254" s="207" t="s">
        <v>450</v>
      </c>
      <c r="D254" s="207" t="s">
        <v>172</v>
      </c>
      <c r="E254" s="208" t="s">
        <v>430</v>
      </c>
      <c r="F254" s="209" t="s">
        <v>431</v>
      </c>
      <c r="G254" s="210" t="s">
        <v>432</v>
      </c>
      <c r="H254" s="211">
        <v>1</v>
      </c>
      <c r="I254" s="212"/>
      <c r="J254" s="213">
        <f>ROUND(I254*H254,2)</f>
        <v>0</v>
      </c>
      <c r="K254" s="209" t="s">
        <v>176</v>
      </c>
      <c r="L254" s="46"/>
      <c r="M254" s="214" t="s">
        <v>19</v>
      </c>
      <c r="N254" s="215" t="s">
        <v>40</v>
      </c>
      <c r="O254" s="86"/>
      <c r="P254" s="216">
        <f>O254*H254</f>
        <v>0</v>
      </c>
      <c r="Q254" s="216">
        <v>0</v>
      </c>
      <c r="R254" s="216">
        <f>Q254*H254</f>
        <v>0</v>
      </c>
      <c r="S254" s="216">
        <v>0.01933</v>
      </c>
      <c r="T254" s="217">
        <f>S254*H254</f>
        <v>0.01933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18" t="s">
        <v>252</v>
      </c>
      <c r="AT254" s="218" t="s">
        <v>172</v>
      </c>
      <c r="AU254" s="218" t="s">
        <v>79</v>
      </c>
      <c r="AY254" s="19" t="s">
        <v>170</v>
      </c>
      <c r="BE254" s="219">
        <f>IF(N254="základní",J254,0)</f>
        <v>0</v>
      </c>
      <c r="BF254" s="219">
        <f>IF(N254="snížená",J254,0)</f>
        <v>0</v>
      </c>
      <c r="BG254" s="219">
        <f>IF(N254="zákl. přenesená",J254,0)</f>
        <v>0</v>
      </c>
      <c r="BH254" s="219">
        <f>IF(N254="sníž. přenesená",J254,0)</f>
        <v>0</v>
      </c>
      <c r="BI254" s="219">
        <f>IF(N254="nulová",J254,0)</f>
        <v>0</v>
      </c>
      <c r="BJ254" s="19" t="s">
        <v>77</v>
      </c>
      <c r="BK254" s="219">
        <f>ROUND(I254*H254,2)</f>
        <v>0</v>
      </c>
      <c r="BL254" s="19" t="s">
        <v>252</v>
      </c>
      <c r="BM254" s="218" t="s">
        <v>1152</v>
      </c>
    </row>
    <row r="255" s="2" customFormat="1">
      <c r="A255" s="40"/>
      <c r="B255" s="41"/>
      <c r="C255" s="42"/>
      <c r="D255" s="220" t="s">
        <v>179</v>
      </c>
      <c r="E255" s="42"/>
      <c r="F255" s="221" t="s">
        <v>434</v>
      </c>
      <c r="G255" s="42"/>
      <c r="H255" s="42"/>
      <c r="I255" s="222"/>
      <c r="J255" s="42"/>
      <c r="K255" s="42"/>
      <c r="L255" s="46"/>
      <c r="M255" s="223"/>
      <c r="N255" s="224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179</v>
      </c>
      <c r="AU255" s="19" t="s">
        <v>79</v>
      </c>
    </row>
    <row r="256" s="2" customFormat="1">
      <c r="A256" s="40"/>
      <c r="B256" s="41"/>
      <c r="C256" s="42"/>
      <c r="D256" s="225" t="s">
        <v>181</v>
      </c>
      <c r="E256" s="42"/>
      <c r="F256" s="226" t="s">
        <v>435</v>
      </c>
      <c r="G256" s="42"/>
      <c r="H256" s="42"/>
      <c r="I256" s="222"/>
      <c r="J256" s="42"/>
      <c r="K256" s="42"/>
      <c r="L256" s="46"/>
      <c r="M256" s="223"/>
      <c r="N256" s="224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181</v>
      </c>
      <c r="AU256" s="19" t="s">
        <v>79</v>
      </c>
    </row>
    <row r="257" s="2" customFormat="1" ht="16.5" customHeight="1">
      <c r="A257" s="40"/>
      <c r="B257" s="41"/>
      <c r="C257" s="207" t="s">
        <v>456</v>
      </c>
      <c r="D257" s="207" t="s">
        <v>172</v>
      </c>
      <c r="E257" s="208" t="s">
        <v>438</v>
      </c>
      <c r="F257" s="209" t="s">
        <v>439</v>
      </c>
      <c r="G257" s="210" t="s">
        <v>432</v>
      </c>
      <c r="H257" s="211">
        <v>1</v>
      </c>
      <c r="I257" s="212"/>
      <c r="J257" s="213">
        <f>ROUND(I257*H257,2)</f>
        <v>0</v>
      </c>
      <c r="K257" s="209" t="s">
        <v>176</v>
      </c>
      <c r="L257" s="46"/>
      <c r="M257" s="214" t="s">
        <v>19</v>
      </c>
      <c r="N257" s="215" t="s">
        <v>40</v>
      </c>
      <c r="O257" s="86"/>
      <c r="P257" s="216">
        <f>O257*H257</f>
        <v>0</v>
      </c>
      <c r="Q257" s="216">
        <v>0</v>
      </c>
      <c r="R257" s="216">
        <f>Q257*H257</f>
        <v>0</v>
      </c>
      <c r="S257" s="216">
        <v>0.019460000000000002</v>
      </c>
      <c r="T257" s="217">
        <f>S257*H257</f>
        <v>0.019460000000000002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18" t="s">
        <v>252</v>
      </c>
      <c r="AT257" s="218" t="s">
        <v>172</v>
      </c>
      <c r="AU257" s="218" t="s">
        <v>79</v>
      </c>
      <c r="AY257" s="19" t="s">
        <v>170</v>
      </c>
      <c r="BE257" s="219">
        <f>IF(N257="základní",J257,0)</f>
        <v>0</v>
      </c>
      <c r="BF257" s="219">
        <f>IF(N257="snížená",J257,0)</f>
        <v>0</v>
      </c>
      <c r="BG257" s="219">
        <f>IF(N257="zákl. přenesená",J257,0)</f>
        <v>0</v>
      </c>
      <c r="BH257" s="219">
        <f>IF(N257="sníž. přenesená",J257,0)</f>
        <v>0</v>
      </c>
      <c r="BI257" s="219">
        <f>IF(N257="nulová",J257,0)</f>
        <v>0</v>
      </c>
      <c r="BJ257" s="19" t="s">
        <v>77</v>
      </c>
      <c r="BK257" s="219">
        <f>ROUND(I257*H257,2)</f>
        <v>0</v>
      </c>
      <c r="BL257" s="19" t="s">
        <v>252</v>
      </c>
      <c r="BM257" s="218" t="s">
        <v>1153</v>
      </c>
    </row>
    <row r="258" s="2" customFormat="1">
      <c r="A258" s="40"/>
      <c r="B258" s="41"/>
      <c r="C258" s="42"/>
      <c r="D258" s="220" t="s">
        <v>179</v>
      </c>
      <c r="E258" s="42"/>
      <c r="F258" s="221" t="s">
        <v>441</v>
      </c>
      <c r="G258" s="42"/>
      <c r="H258" s="42"/>
      <c r="I258" s="222"/>
      <c r="J258" s="42"/>
      <c r="K258" s="42"/>
      <c r="L258" s="46"/>
      <c r="M258" s="223"/>
      <c r="N258" s="224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179</v>
      </c>
      <c r="AU258" s="19" t="s">
        <v>79</v>
      </c>
    </row>
    <row r="259" s="2" customFormat="1">
      <c r="A259" s="40"/>
      <c r="B259" s="41"/>
      <c r="C259" s="42"/>
      <c r="D259" s="225" t="s">
        <v>181</v>
      </c>
      <c r="E259" s="42"/>
      <c r="F259" s="226" t="s">
        <v>442</v>
      </c>
      <c r="G259" s="42"/>
      <c r="H259" s="42"/>
      <c r="I259" s="222"/>
      <c r="J259" s="42"/>
      <c r="K259" s="42"/>
      <c r="L259" s="46"/>
      <c r="M259" s="223"/>
      <c r="N259" s="224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181</v>
      </c>
      <c r="AU259" s="19" t="s">
        <v>79</v>
      </c>
    </row>
    <row r="260" s="2" customFormat="1" ht="16.5" customHeight="1">
      <c r="A260" s="40"/>
      <c r="B260" s="41"/>
      <c r="C260" s="207" t="s">
        <v>462</v>
      </c>
      <c r="D260" s="207" t="s">
        <v>172</v>
      </c>
      <c r="E260" s="208" t="s">
        <v>1154</v>
      </c>
      <c r="F260" s="209" t="s">
        <v>1155</v>
      </c>
      <c r="G260" s="210" t="s">
        <v>432</v>
      </c>
      <c r="H260" s="211">
        <v>1</v>
      </c>
      <c r="I260" s="212"/>
      <c r="J260" s="213">
        <f>ROUND(I260*H260,2)</f>
        <v>0</v>
      </c>
      <c r="K260" s="209" t="s">
        <v>176</v>
      </c>
      <c r="L260" s="46"/>
      <c r="M260" s="214" t="s">
        <v>19</v>
      </c>
      <c r="N260" s="215" t="s">
        <v>40</v>
      </c>
      <c r="O260" s="86"/>
      <c r="P260" s="216">
        <f>O260*H260</f>
        <v>0</v>
      </c>
      <c r="Q260" s="216">
        <v>0</v>
      </c>
      <c r="R260" s="216">
        <f>Q260*H260</f>
        <v>0</v>
      </c>
      <c r="S260" s="216">
        <v>0.022499999999999999</v>
      </c>
      <c r="T260" s="217">
        <f>S260*H260</f>
        <v>0.022499999999999999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18" t="s">
        <v>252</v>
      </c>
      <c r="AT260" s="218" t="s">
        <v>172</v>
      </c>
      <c r="AU260" s="218" t="s">
        <v>79</v>
      </c>
      <c r="AY260" s="19" t="s">
        <v>170</v>
      </c>
      <c r="BE260" s="219">
        <f>IF(N260="základní",J260,0)</f>
        <v>0</v>
      </c>
      <c r="BF260" s="219">
        <f>IF(N260="snížená",J260,0)</f>
        <v>0</v>
      </c>
      <c r="BG260" s="219">
        <f>IF(N260="zákl. přenesená",J260,0)</f>
        <v>0</v>
      </c>
      <c r="BH260" s="219">
        <f>IF(N260="sníž. přenesená",J260,0)</f>
        <v>0</v>
      </c>
      <c r="BI260" s="219">
        <f>IF(N260="nulová",J260,0)</f>
        <v>0</v>
      </c>
      <c r="BJ260" s="19" t="s">
        <v>77</v>
      </c>
      <c r="BK260" s="219">
        <f>ROUND(I260*H260,2)</f>
        <v>0</v>
      </c>
      <c r="BL260" s="19" t="s">
        <v>252</v>
      </c>
      <c r="BM260" s="218" t="s">
        <v>1156</v>
      </c>
    </row>
    <row r="261" s="2" customFormat="1">
      <c r="A261" s="40"/>
      <c r="B261" s="41"/>
      <c r="C261" s="42"/>
      <c r="D261" s="220" t="s">
        <v>179</v>
      </c>
      <c r="E261" s="42"/>
      <c r="F261" s="221" t="s">
        <v>1155</v>
      </c>
      <c r="G261" s="42"/>
      <c r="H261" s="42"/>
      <c r="I261" s="222"/>
      <c r="J261" s="42"/>
      <c r="K261" s="42"/>
      <c r="L261" s="46"/>
      <c r="M261" s="223"/>
      <c r="N261" s="224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179</v>
      </c>
      <c r="AU261" s="19" t="s">
        <v>79</v>
      </c>
    </row>
    <row r="262" s="2" customFormat="1">
      <c r="A262" s="40"/>
      <c r="B262" s="41"/>
      <c r="C262" s="42"/>
      <c r="D262" s="225" t="s">
        <v>181</v>
      </c>
      <c r="E262" s="42"/>
      <c r="F262" s="226" t="s">
        <v>1157</v>
      </c>
      <c r="G262" s="42"/>
      <c r="H262" s="42"/>
      <c r="I262" s="222"/>
      <c r="J262" s="42"/>
      <c r="K262" s="42"/>
      <c r="L262" s="46"/>
      <c r="M262" s="223"/>
      <c r="N262" s="224"/>
      <c r="O262" s="86"/>
      <c r="P262" s="86"/>
      <c r="Q262" s="86"/>
      <c r="R262" s="86"/>
      <c r="S262" s="86"/>
      <c r="T262" s="87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9" t="s">
        <v>181</v>
      </c>
      <c r="AU262" s="19" t="s">
        <v>79</v>
      </c>
    </row>
    <row r="263" s="2" customFormat="1" ht="21.75" customHeight="1">
      <c r="A263" s="40"/>
      <c r="B263" s="41"/>
      <c r="C263" s="207" t="s">
        <v>468</v>
      </c>
      <c r="D263" s="207" t="s">
        <v>172</v>
      </c>
      <c r="E263" s="208" t="s">
        <v>475</v>
      </c>
      <c r="F263" s="209" t="s">
        <v>476</v>
      </c>
      <c r="G263" s="210" t="s">
        <v>432</v>
      </c>
      <c r="H263" s="211">
        <v>1</v>
      </c>
      <c r="I263" s="212"/>
      <c r="J263" s="213">
        <f>ROUND(I263*H263,2)</f>
        <v>0</v>
      </c>
      <c r="K263" s="209" t="s">
        <v>176</v>
      </c>
      <c r="L263" s="46"/>
      <c r="M263" s="214" t="s">
        <v>19</v>
      </c>
      <c r="N263" s="215" t="s">
        <v>40</v>
      </c>
      <c r="O263" s="86"/>
      <c r="P263" s="216">
        <f>O263*H263</f>
        <v>0</v>
      </c>
      <c r="Q263" s="216">
        <v>0</v>
      </c>
      <c r="R263" s="216">
        <f>Q263*H263</f>
        <v>0</v>
      </c>
      <c r="S263" s="216">
        <v>0.024500000000000001</v>
      </c>
      <c r="T263" s="217">
        <f>S263*H263</f>
        <v>0.024500000000000001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18" t="s">
        <v>252</v>
      </c>
      <c r="AT263" s="218" t="s">
        <v>172</v>
      </c>
      <c r="AU263" s="218" t="s">
        <v>79</v>
      </c>
      <c r="AY263" s="19" t="s">
        <v>170</v>
      </c>
      <c r="BE263" s="219">
        <f>IF(N263="základní",J263,0)</f>
        <v>0</v>
      </c>
      <c r="BF263" s="219">
        <f>IF(N263="snížená",J263,0)</f>
        <v>0</v>
      </c>
      <c r="BG263" s="219">
        <f>IF(N263="zákl. přenesená",J263,0)</f>
        <v>0</v>
      </c>
      <c r="BH263" s="219">
        <f>IF(N263="sníž. přenesená",J263,0)</f>
        <v>0</v>
      </c>
      <c r="BI263" s="219">
        <f>IF(N263="nulová",J263,0)</f>
        <v>0</v>
      </c>
      <c r="BJ263" s="19" t="s">
        <v>77</v>
      </c>
      <c r="BK263" s="219">
        <f>ROUND(I263*H263,2)</f>
        <v>0</v>
      </c>
      <c r="BL263" s="19" t="s">
        <v>252</v>
      </c>
      <c r="BM263" s="218" t="s">
        <v>1158</v>
      </c>
    </row>
    <row r="264" s="2" customFormat="1">
      <c r="A264" s="40"/>
      <c r="B264" s="41"/>
      <c r="C264" s="42"/>
      <c r="D264" s="220" t="s">
        <v>179</v>
      </c>
      <c r="E264" s="42"/>
      <c r="F264" s="221" t="s">
        <v>478</v>
      </c>
      <c r="G264" s="42"/>
      <c r="H264" s="42"/>
      <c r="I264" s="222"/>
      <c r="J264" s="42"/>
      <c r="K264" s="42"/>
      <c r="L264" s="46"/>
      <c r="M264" s="223"/>
      <c r="N264" s="224"/>
      <c r="O264" s="86"/>
      <c r="P264" s="86"/>
      <c r="Q264" s="86"/>
      <c r="R264" s="86"/>
      <c r="S264" s="86"/>
      <c r="T264" s="87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T264" s="19" t="s">
        <v>179</v>
      </c>
      <c r="AU264" s="19" t="s">
        <v>79</v>
      </c>
    </row>
    <row r="265" s="2" customFormat="1">
      <c r="A265" s="40"/>
      <c r="B265" s="41"/>
      <c r="C265" s="42"/>
      <c r="D265" s="225" t="s">
        <v>181</v>
      </c>
      <c r="E265" s="42"/>
      <c r="F265" s="226" t="s">
        <v>479</v>
      </c>
      <c r="G265" s="42"/>
      <c r="H265" s="42"/>
      <c r="I265" s="222"/>
      <c r="J265" s="42"/>
      <c r="K265" s="42"/>
      <c r="L265" s="46"/>
      <c r="M265" s="223"/>
      <c r="N265" s="224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181</v>
      </c>
      <c r="AU265" s="19" t="s">
        <v>79</v>
      </c>
    </row>
    <row r="266" s="2" customFormat="1" ht="24.15" customHeight="1">
      <c r="A266" s="40"/>
      <c r="B266" s="41"/>
      <c r="C266" s="207" t="s">
        <v>474</v>
      </c>
      <c r="D266" s="207" t="s">
        <v>172</v>
      </c>
      <c r="E266" s="208" t="s">
        <v>457</v>
      </c>
      <c r="F266" s="209" t="s">
        <v>458</v>
      </c>
      <c r="G266" s="210" t="s">
        <v>432</v>
      </c>
      <c r="H266" s="211">
        <v>2</v>
      </c>
      <c r="I266" s="212"/>
      <c r="J266" s="213">
        <f>ROUND(I266*H266,2)</f>
        <v>0</v>
      </c>
      <c r="K266" s="209" t="s">
        <v>176</v>
      </c>
      <c r="L266" s="46"/>
      <c r="M266" s="214" t="s">
        <v>19</v>
      </c>
      <c r="N266" s="215" t="s">
        <v>40</v>
      </c>
      <c r="O266" s="86"/>
      <c r="P266" s="216">
        <f>O266*H266</f>
        <v>0</v>
      </c>
      <c r="Q266" s="216">
        <v>0.017469999999999999</v>
      </c>
      <c r="R266" s="216">
        <f>Q266*H266</f>
        <v>0.034939999999999999</v>
      </c>
      <c r="S266" s="216">
        <v>0</v>
      </c>
      <c r="T266" s="217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18" t="s">
        <v>252</v>
      </c>
      <c r="AT266" s="218" t="s">
        <v>172</v>
      </c>
      <c r="AU266" s="218" t="s">
        <v>79</v>
      </c>
      <c r="AY266" s="19" t="s">
        <v>170</v>
      </c>
      <c r="BE266" s="219">
        <f>IF(N266="základní",J266,0)</f>
        <v>0</v>
      </c>
      <c r="BF266" s="219">
        <f>IF(N266="snížená",J266,0)</f>
        <v>0</v>
      </c>
      <c r="BG266" s="219">
        <f>IF(N266="zákl. přenesená",J266,0)</f>
        <v>0</v>
      </c>
      <c r="BH266" s="219">
        <f>IF(N266="sníž. přenesená",J266,0)</f>
        <v>0</v>
      </c>
      <c r="BI266" s="219">
        <f>IF(N266="nulová",J266,0)</f>
        <v>0</v>
      </c>
      <c r="BJ266" s="19" t="s">
        <v>77</v>
      </c>
      <c r="BK266" s="219">
        <f>ROUND(I266*H266,2)</f>
        <v>0</v>
      </c>
      <c r="BL266" s="19" t="s">
        <v>252</v>
      </c>
      <c r="BM266" s="218" t="s">
        <v>1159</v>
      </c>
    </row>
    <row r="267" s="2" customFormat="1">
      <c r="A267" s="40"/>
      <c r="B267" s="41"/>
      <c r="C267" s="42"/>
      <c r="D267" s="220" t="s">
        <v>179</v>
      </c>
      <c r="E267" s="42"/>
      <c r="F267" s="221" t="s">
        <v>460</v>
      </c>
      <c r="G267" s="42"/>
      <c r="H267" s="42"/>
      <c r="I267" s="222"/>
      <c r="J267" s="42"/>
      <c r="K267" s="42"/>
      <c r="L267" s="46"/>
      <c r="M267" s="223"/>
      <c r="N267" s="224"/>
      <c r="O267" s="86"/>
      <c r="P267" s="86"/>
      <c r="Q267" s="86"/>
      <c r="R267" s="86"/>
      <c r="S267" s="86"/>
      <c r="T267" s="87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T267" s="19" t="s">
        <v>179</v>
      </c>
      <c r="AU267" s="19" t="s">
        <v>79</v>
      </c>
    </row>
    <row r="268" s="2" customFormat="1">
      <c r="A268" s="40"/>
      <c r="B268" s="41"/>
      <c r="C268" s="42"/>
      <c r="D268" s="225" t="s">
        <v>181</v>
      </c>
      <c r="E268" s="42"/>
      <c r="F268" s="226" t="s">
        <v>461</v>
      </c>
      <c r="G268" s="42"/>
      <c r="H268" s="42"/>
      <c r="I268" s="222"/>
      <c r="J268" s="42"/>
      <c r="K268" s="42"/>
      <c r="L268" s="46"/>
      <c r="M268" s="223"/>
      <c r="N268" s="224"/>
      <c r="O268" s="86"/>
      <c r="P268" s="86"/>
      <c r="Q268" s="86"/>
      <c r="R268" s="86"/>
      <c r="S268" s="86"/>
      <c r="T268" s="87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T268" s="19" t="s">
        <v>181</v>
      </c>
      <c r="AU268" s="19" t="s">
        <v>79</v>
      </c>
    </row>
    <row r="269" s="2" customFormat="1" ht="24.15" customHeight="1">
      <c r="A269" s="40"/>
      <c r="B269" s="41"/>
      <c r="C269" s="207" t="s">
        <v>480</v>
      </c>
      <c r="D269" s="207" t="s">
        <v>172</v>
      </c>
      <c r="E269" s="208" t="s">
        <v>463</v>
      </c>
      <c r="F269" s="209" t="s">
        <v>464</v>
      </c>
      <c r="G269" s="210" t="s">
        <v>432</v>
      </c>
      <c r="H269" s="211">
        <v>4</v>
      </c>
      <c r="I269" s="212"/>
      <c r="J269" s="213">
        <f>ROUND(I269*H269,2)</f>
        <v>0</v>
      </c>
      <c r="K269" s="209" t="s">
        <v>176</v>
      </c>
      <c r="L269" s="46"/>
      <c r="M269" s="214" t="s">
        <v>19</v>
      </c>
      <c r="N269" s="215" t="s">
        <v>40</v>
      </c>
      <c r="O269" s="86"/>
      <c r="P269" s="216">
        <f>O269*H269</f>
        <v>0</v>
      </c>
      <c r="Q269" s="216">
        <v>0.015469999999999999</v>
      </c>
      <c r="R269" s="216">
        <f>Q269*H269</f>
        <v>0.061879999999999998</v>
      </c>
      <c r="S269" s="216">
        <v>0</v>
      </c>
      <c r="T269" s="217">
        <f>S269*H269</f>
        <v>0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18" t="s">
        <v>252</v>
      </c>
      <c r="AT269" s="218" t="s">
        <v>172</v>
      </c>
      <c r="AU269" s="218" t="s">
        <v>79</v>
      </c>
      <c r="AY269" s="19" t="s">
        <v>170</v>
      </c>
      <c r="BE269" s="219">
        <f>IF(N269="základní",J269,0)</f>
        <v>0</v>
      </c>
      <c r="BF269" s="219">
        <f>IF(N269="snížená",J269,0)</f>
        <v>0</v>
      </c>
      <c r="BG269" s="219">
        <f>IF(N269="zákl. přenesená",J269,0)</f>
        <v>0</v>
      </c>
      <c r="BH269" s="219">
        <f>IF(N269="sníž. přenesená",J269,0)</f>
        <v>0</v>
      </c>
      <c r="BI269" s="219">
        <f>IF(N269="nulová",J269,0)</f>
        <v>0</v>
      </c>
      <c r="BJ269" s="19" t="s">
        <v>77</v>
      </c>
      <c r="BK269" s="219">
        <f>ROUND(I269*H269,2)</f>
        <v>0</v>
      </c>
      <c r="BL269" s="19" t="s">
        <v>252</v>
      </c>
      <c r="BM269" s="218" t="s">
        <v>1160</v>
      </c>
    </row>
    <row r="270" s="2" customFormat="1">
      <c r="A270" s="40"/>
      <c r="B270" s="41"/>
      <c r="C270" s="42"/>
      <c r="D270" s="220" t="s">
        <v>179</v>
      </c>
      <c r="E270" s="42"/>
      <c r="F270" s="221" t="s">
        <v>466</v>
      </c>
      <c r="G270" s="42"/>
      <c r="H270" s="42"/>
      <c r="I270" s="222"/>
      <c r="J270" s="42"/>
      <c r="K270" s="42"/>
      <c r="L270" s="46"/>
      <c r="M270" s="223"/>
      <c r="N270" s="224"/>
      <c r="O270" s="86"/>
      <c r="P270" s="86"/>
      <c r="Q270" s="86"/>
      <c r="R270" s="86"/>
      <c r="S270" s="86"/>
      <c r="T270" s="8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9" t="s">
        <v>179</v>
      </c>
      <c r="AU270" s="19" t="s">
        <v>79</v>
      </c>
    </row>
    <row r="271" s="2" customFormat="1">
      <c r="A271" s="40"/>
      <c r="B271" s="41"/>
      <c r="C271" s="42"/>
      <c r="D271" s="225" t="s">
        <v>181</v>
      </c>
      <c r="E271" s="42"/>
      <c r="F271" s="226" t="s">
        <v>467</v>
      </c>
      <c r="G271" s="42"/>
      <c r="H271" s="42"/>
      <c r="I271" s="222"/>
      <c r="J271" s="42"/>
      <c r="K271" s="42"/>
      <c r="L271" s="46"/>
      <c r="M271" s="223"/>
      <c r="N271" s="224"/>
      <c r="O271" s="86"/>
      <c r="P271" s="86"/>
      <c r="Q271" s="86"/>
      <c r="R271" s="86"/>
      <c r="S271" s="86"/>
      <c r="T271" s="87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9" t="s">
        <v>181</v>
      </c>
      <c r="AU271" s="19" t="s">
        <v>79</v>
      </c>
    </row>
    <row r="272" s="2" customFormat="1" ht="21.75" customHeight="1">
      <c r="A272" s="40"/>
      <c r="B272" s="41"/>
      <c r="C272" s="207" t="s">
        <v>486</v>
      </c>
      <c r="D272" s="207" t="s">
        <v>172</v>
      </c>
      <c r="E272" s="208" t="s">
        <v>481</v>
      </c>
      <c r="F272" s="209" t="s">
        <v>482</v>
      </c>
      <c r="G272" s="210" t="s">
        <v>432</v>
      </c>
      <c r="H272" s="211">
        <v>2</v>
      </c>
      <c r="I272" s="212"/>
      <c r="J272" s="213">
        <f>ROUND(I272*H272,2)</f>
        <v>0</v>
      </c>
      <c r="K272" s="209" t="s">
        <v>176</v>
      </c>
      <c r="L272" s="46"/>
      <c r="M272" s="214" t="s">
        <v>19</v>
      </c>
      <c r="N272" s="215" t="s">
        <v>40</v>
      </c>
      <c r="O272" s="86"/>
      <c r="P272" s="216">
        <f>O272*H272</f>
        <v>0</v>
      </c>
      <c r="Q272" s="216">
        <v>0.014970000000000001</v>
      </c>
      <c r="R272" s="216">
        <f>Q272*H272</f>
        <v>0.029940000000000001</v>
      </c>
      <c r="S272" s="216">
        <v>0</v>
      </c>
      <c r="T272" s="217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18" t="s">
        <v>252</v>
      </c>
      <c r="AT272" s="218" t="s">
        <v>172</v>
      </c>
      <c r="AU272" s="218" t="s">
        <v>79</v>
      </c>
      <c r="AY272" s="19" t="s">
        <v>170</v>
      </c>
      <c r="BE272" s="219">
        <f>IF(N272="základní",J272,0)</f>
        <v>0</v>
      </c>
      <c r="BF272" s="219">
        <f>IF(N272="snížená",J272,0)</f>
        <v>0</v>
      </c>
      <c r="BG272" s="219">
        <f>IF(N272="zákl. přenesená",J272,0)</f>
        <v>0</v>
      </c>
      <c r="BH272" s="219">
        <f>IF(N272="sníž. přenesená",J272,0)</f>
        <v>0</v>
      </c>
      <c r="BI272" s="219">
        <f>IF(N272="nulová",J272,0)</f>
        <v>0</v>
      </c>
      <c r="BJ272" s="19" t="s">
        <v>77</v>
      </c>
      <c r="BK272" s="219">
        <f>ROUND(I272*H272,2)</f>
        <v>0</v>
      </c>
      <c r="BL272" s="19" t="s">
        <v>252</v>
      </c>
      <c r="BM272" s="218" t="s">
        <v>1161</v>
      </c>
    </row>
    <row r="273" s="2" customFormat="1">
      <c r="A273" s="40"/>
      <c r="B273" s="41"/>
      <c r="C273" s="42"/>
      <c r="D273" s="220" t="s">
        <v>179</v>
      </c>
      <c r="E273" s="42"/>
      <c r="F273" s="221" t="s">
        <v>484</v>
      </c>
      <c r="G273" s="42"/>
      <c r="H273" s="42"/>
      <c r="I273" s="222"/>
      <c r="J273" s="42"/>
      <c r="K273" s="42"/>
      <c r="L273" s="46"/>
      <c r="M273" s="223"/>
      <c r="N273" s="224"/>
      <c r="O273" s="86"/>
      <c r="P273" s="86"/>
      <c r="Q273" s="86"/>
      <c r="R273" s="86"/>
      <c r="S273" s="86"/>
      <c r="T273" s="87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9" t="s">
        <v>179</v>
      </c>
      <c r="AU273" s="19" t="s">
        <v>79</v>
      </c>
    </row>
    <row r="274" s="2" customFormat="1">
      <c r="A274" s="40"/>
      <c r="B274" s="41"/>
      <c r="C274" s="42"/>
      <c r="D274" s="225" t="s">
        <v>181</v>
      </c>
      <c r="E274" s="42"/>
      <c r="F274" s="226" t="s">
        <v>485</v>
      </c>
      <c r="G274" s="42"/>
      <c r="H274" s="42"/>
      <c r="I274" s="222"/>
      <c r="J274" s="42"/>
      <c r="K274" s="42"/>
      <c r="L274" s="46"/>
      <c r="M274" s="223"/>
      <c r="N274" s="224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181</v>
      </c>
      <c r="AU274" s="19" t="s">
        <v>79</v>
      </c>
    </row>
    <row r="275" s="2" customFormat="1" ht="33" customHeight="1">
      <c r="A275" s="40"/>
      <c r="B275" s="41"/>
      <c r="C275" s="207" t="s">
        <v>492</v>
      </c>
      <c r="D275" s="207" t="s">
        <v>172</v>
      </c>
      <c r="E275" s="208" t="s">
        <v>487</v>
      </c>
      <c r="F275" s="209" t="s">
        <v>488</v>
      </c>
      <c r="G275" s="210" t="s">
        <v>432</v>
      </c>
      <c r="H275" s="211">
        <v>2</v>
      </c>
      <c r="I275" s="212"/>
      <c r="J275" s="213">
        <f>ROUND(I275*H275,2)</f>
        <v>0</v>
      </c>
      <c r="K275" s="209" t="s">
        <v>176</v>
      </c>
      <c r="L275" s="46"/>
      <c r="M275" s="214" t="s">
        <v>19</v>
      </c>
      <c r="N275" s="215" t="s">
        <v>40</v>
      </c>
      <c r="O275" s="86"/>
      <c r="P275" s="216">
        <f>O275*H275</f>
        <v>0</v>
      </c>
      <c r="Q275" s="216">
        <v>0.0201</v>
      </c>
      <c r="R275" s="216">
        <f>Q275*H275</f>
        <v>0.0402</v>
      </c>
      <c r="S275" s="216">
        <v>0</v>
      </c>
      <c r="T275" s="217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18" t="s">
        <v>252</v>
      </c>
      <c r="AT275" s="218" t="s">
        <v>172</v>
      </c>
      <c r="AU275" s="218" t="s">
        <v>79</v>
      </c>
      <c r="AY275" s="19" t="s">
        <v>170</v>
      </c>
      <c r="BE275" s="219">
        <f>IF(N275="základní",J275,0)</f>
        <v>0</v>
      </c>
      <c r="BF275" s="219">
        <f>IF(N275="snížená",J275,0)</f>
        <v>0</v>
      </c>
      <c r="BG275" s="219">
        <f>IF(N275="zákl. přenesená",J275,0)</f>
        <v>0</v>
      </c>
      <c r="BH275" s="219">
        <f>IF(N275="sníž. přenesená",J275,0)</f>
        <v>0</v>
      </c>
      <c r="BI275" s="219">
        <f>IF(N275="nulová",J275,0)</f>
        <v>0</v>
      </c>
      <c r="BJ275" s="19" t="s">
        <v>77</v>
      </c>
      <c r="BK275" s="219">
        <f>ROUND(I275*H275,2)</f>
        <v>0</v>
      </c>
      <c r="BL275" s="19" t="s">
        <v>252</v>
      </c>
      <c r="BM275" s="218" t="s">
        <v>1162</v>
      </c>
    </row>
    <row r="276" s="2" customFormat="1">
      <c r="A276" s="40"/>
      <c r="B276" s="41"/>
      <c r="C276" s="42"/>
      <c r="D276" s="220" t="s">
        <v>179</v>
      </c>
      <c r="E276" s="42"/>
      <c r="F276" s="221" t="s">
        <v>490</v>
      </c>
      <c r="G276" s="42"/>
      <c r="H276" s="42"/>
      <c r="I276" s="222"/>
      <c r="J276" s="42"/>
      <c r="K276" s="42"/>
      <c r="L276" s="46"/>
      <c r="M276" s="223"/>
      <c r="N276" s="224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9" t="s">
        <v>179</v>
      </c>
      <c r="AU276" s="19" t="s">
        <v>79</v>
      </c>
    </row>
    <row r="277" s="2" customFormat="1">
      <c r="A277" s="40"/>
      <c r="B277" s="41"/>
      <c r="C277" s="42"/>
      <c r="D277" s="225" t="s">
        <v>181</v>
      </c>
      <c r="E277" s="42"/>
      <c r="F277" s="226" t="s">
        <v>491</v>
      </c>
      <c r="G277" s="42"/>
      <c r="H277" s="42"/>
      <c r="I277" s="222"/>
      <c r="J277" s="42"/>
      <c r="K277" s="42"/>
      <c r="L277" s="46"/>
      <c r="M277" s="223"/>
      <c r="N277" s="224"/>
      <c r="O277" s="86"/>
      <c r="P277" s="86"/>
      <c r="Q277" s="86"/>
      <c r="R277" s="86"/>
      <c r="S277" s="86"/>
      <c r="T277" s="87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9" t="s">
        <v>181</v>
      </c>
      <c r="AU277" s="19" t="s">
        <v>79</v>
      </c>
    </row>
    <row r="278" s="2" customFormat="1" ht="33" customHeight="1">
      <c r="A278" s="40"/>
      <c r="B278" s="41"/>
      <c r="C278" s="207" t="s">
        <v>498</v>
      </c>
      <c r="D278" s="207" t="s">
        <v>172</v>
      </c>
      <c r="E278" s="208" t="s">
        <v>493</v>
      </c>
      <c r="F278" s="209" t="s">
        <v>494</v>
      </c>
      <c r="G278" s="210" t="s">
        <v>432</v>
      </c>
      <c r="H278" s="211">
        <v>1</v>
      </c>
      <c r="I278" s="212"/>
      <c r="J278" s="213">
        <f>ROUND(I278*H278,2)</f>
        <v>0</v>
      </c>
      <c r="K278" s="209" t="s">
        <v>176</v>
      </c>
      <c r="L278" s="46"/>
      <c r="M278" s="214" t="s">
        <v>19</v>
      </c>
      <c r="N278" s="215" t="s">
        <v>40</v>
      </c>
      <c r="O278" s="86"/>
      <c r="P278" s="216">
        <f>O278*H278</f>
        <v>0</v>
      </c>
      <c r="Q278" s="216">
        <v>0.01525</v>
      </c>
      <c r="R278" s="216">
        <f>Q278*H278</f>
        <v>0.01525</v>
      </c>
      <c r="S278" s="216">
        <v>0</v>
      </c>
      <c r="T278" s="217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18" t="s">
        <v>177</v>
      </c>
      <c r="AT278" s="218" t="s">
        <v>172</v>
      </c>
      <c r="AU278" s="218" t="s">
        <v>79</v>
      </c>
      <c r="AY278" s="19" t="s">
        <v>170</v>
      </c>
      <c r="BE278" s="219">
        <f>IF(N278="základní",J278,0)</f>
        <v>0</v>
      </c>
      <c r="BF278" s="219">
        <f>IF(N278="snížená",J278,0)</f>
        <v>0</v>
      </c>
      <c r="BG278" s="219">
        <f>IF(N278="zákl. přenesená",J278,0)</f>
        <v>0</v>
      </c>
      <c r="BH278" s="219">
        <f>IF(N278="sníž. přenesená",J278,0)</f>
        <v>0</v>
      </c>
      <c r="BI278" s="219">
        <f>IF(N278="nulová",J278,0)</f>
        <v>0</v>
      </c>
      <c r="BJ278" s="19" t="s">
        <v>77</v>
      </c>
      <c r="BK278" s="219">
        <f>ROUND(I278*H278,2)</f>
        <v>0</v>
      </c>
      <c r="BL278" s="19" t="s">
        <v>177</v>
      </c>
      <c r="BM278" s="218" t="s">
        <v>1163</v>
      </c>
    </row>
    <row r="279" s="2" customFormat="1">
      <c r="A279" s="40"/>
      <c r="B279" s="41"/>
      <c r="C279" s="42"/>
      <c r="D279" s="220" t="s">
        <v>179</v>
      </c>
      <c r="E279" s="42"/>
      <c r="F279" s="221" t="s">
        <v>496</v>
      </c>
      <c r="G279" s="42"/>
      <c r="H279" s="42"/>
      <c r="I279" s="222"/>
      <c r="J279" s="42"/>
      <c r="K279" s="42"/>
      <c r="L279" s="46"/>
      <c r="M279" s="223"/>
      <c r="N279" s="224"/>
      <c r="O279" s="86"/>
      <c r="P279" s="86"/>
      <c r="Q279" s="86"/>
      <c r="R279" s="86"/>
      <c r="S279" s="86"/>
      <c r="T279" s="87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9" t="s">
        <v>179</v>
      </c>
      <c r="AU279" s="19" t="s">
        <v>79</v>
      </c>
    </row>
    <row r="280" s="2" customFormat="1">
      <c r="A280" s="40"/>
      <c r="B280" s="41"/>
      <c r="C280" s="42"/>
      <c r="D280" s="225" t="s">
        <v>181</v>
      </c>
      <c r="E280" s="42"/>
      <c r="F280" s="226" t="s">
        <v>497</v>
      </c>
      <c r="G280" s="42"/>
      <c r="H280" s="42"/>
      <c r="I280" s="222"/>
      <c r="J280" s="42"/>
      <c r="K280" s="42"/>
      <c r="L280" s="46"/>
      <c r="M280" s="223"/>
      <c r="N280" s="224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9" t="s">
        <v>181</v>
      </c>
      <c r="AU280" s="19" t="s">
        <v>79</v>
      </c>
    </row>
    <row r="281" s="2" customFormat="1" ht="24.15" customHeight="1">
      <c r="A281" s="40"/>
      <c r="B281" s="41"/>
      <c r="C281" s="207" t="s">
        <v>504</v>
      </c>
      <c r="D281" s="207" t="s">
        <v>172</v>
      </c>
      <c r="E281" s="208" t="s">
        <v>1164</v>
      </c>
      <c r="F281" s="209" t="s">
        <v>1165</v>
      </c>
      <c r="G281" s="210" t="s">
        <v>432</v>
      </c>
      <c r="H281" s="211">
        <v>1</v>
      </c>
      <c r="I281" s="212"/>
      <c r="J281" s="213">
        <f>ROUND(I281*H281,2)</f>
        <v>0</v>
      </c>
      <c r="K281" s="209" t="s">
        <v>176</v>
      </c>
      <c r="L281" s="46"/>
      <c r="M281" s="214" t="s">
        <v>19</v>
      </c>
      <c r="N281" s="215" t="s">
        <v>40</v>
      </c>
      <c r="O281" s="86"/>
      <c r="P281" s="216">
        <f>O281*H281</f>
        <v>0</v>
      </c>
      <c r="Q281" s="216">
        <v>0.24190999999999999</v>
      </c>
      <c r="R281" s="216">
        <f>Q281*H281</f>
        <v>0.24190999999999999</v>
      </c>
      <c r="S281" s="216">
        <v>0</v>
      </c>
      <c r="T281" s="217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18" t="s">
        <v>252</v>
      </c>
      <c r="AT281" s="218" t="s">
        <v>172</v>
      </c>
      <c r="AU281" s="218" t="s">
        <v>79</v>
      </c>
      <c r="AY281" s="19" t="s">
        <v>170</v>
      </c>
      <c r="BE281" s="219">
        <f>IF(N281="základní",J281,0)</f>
        <v>0</v>
      </c>
      <c r="BF281" s="219">
        <f>IF(N281="snížená",J281,0)</f>
        <v>0</v>
      </c>
      <c r="BG281" s="219">
        <f>IF(N281="zákl. přenesená",J281,0)</f>
        <v>0</v>
      </c>
      <c r="BH281" s="219">
        <f>IF(N281="sníž. přenesená",J281,0)</f>
        <v>0</v>
      </c>
      <c r="BI281" s="219">
        <f>IF(N281="nulová",J281,0)</f>
        <v>0</v>
      </c>
      <c r="BJ281" s="19" t="s">
        <v>77</v>
      </c>
      <c r="BK281" s="219">
        <f>ROUND(I281*H281,2)</f>
        <v>0</v>
      </c>
      <c r="BL281" s="19" t="s">
        <v>252</v>
      </c>
      <c r="BM281" s="218" t="s">
        <v>1166</v>
      </c>
    </row>
    <row r="282" s="2" customFormat="1">
      <c r="A282" s="40"/>
      <c r="B282" s="41"/>
      <c r="C282" s="42"/>
      <c r="D282" s="220" t="s">
        <v>179</v>
      </c>
      <c r="E282" s="42"/>
      <c r="F282" s="221" t="s">
        <v>1167</v>
      </c>
      <c r="G282" s="42"/>
      <c r="H282" s="42"/>
      <c r="I282" s="222"/>
      <c r="J282" s="42"/>
      <c r="K282" s="42"/>
      <c r="L282" s="46"/>
      <c r="M282" s="223"/>
      <c r="N282" s="224"/>
      <c r="O282" s="86"/>
      <c r="P282" s="86"/>
      <c r="Q282" s="86"/>
      <c r="R282" s="86"/>
      <c r="S282" s="86"/>
      <c r="T282" s="87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9" t="s">
        <v>179</v>
      </c>
      <c r="AU282" s="19" t="s">
        <v>79</v>
      </c>
    </row>
    <row r="283" s="2" customFormat="1">
      <c r="A283" s="40"/>
      <c r="B283" s="41"/>
      <c r="C283" s="42"/>
      <c r="D283" s="225" t="s">
        <v>181</v>
      </c>
      <c r="E283" s="42"/>
      <c r="F283" s="226" t="s">
        <v>1168</v>
      </c>
      <c r="G283" s="42"/>
      <c r="H283" s="42"/>
      <c r="I283" s="222"/>
      <c r="J283" s="42"/>
      <c r="K283" s="42"/>
      <c r="L283" s="46"/>
      <c r="M283" s="223"/>
      <c r="N283" s="224"/>
      <c r="O283" s="86"/>
      <c r="P283" s="86"/>
      <c r="Q283" s="86"/>
      <c r="R283" s="86"/>
      <c r="S283" s="86"/>
      <c r="T283" s="87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19" t="s">
        <v>181</v>
      </c>
      <c r="AU283" s="19" t="s">
        <v>79</v>
      </c>
    </row>
    <row r="284" s="2" customFormat="1" ht="24.15" customHeight="1">
      <c r="A284" s="40"/>
      <c r="B284" s="41"/>
      <c r="C284" s="207" t="s">
        <v>510</v>
      </c>
      <c r="D284" s="207" t="s">
        <v>172</v>
      </c>
      <c r="E284" s="208" t="s">
        <v>517</v>
      </c>
      <c r="F284" s="209" t="s">
        <v>518</v>
      </c>
      <c r="G284" s="210" t="s">
        <v>224</v>
      </c>
      <c r="H284" s="211">
        <v>1.5</v>
      </c>
      <c r="I284" s="212"/>
      <c r="J284" s="213">
        <f>ROUND(I284*H284,2)</f>
        <v>0</v>
      </c>
      <c r="K284" s="209" t="s">
        <v>176</v>
      </c>
      <c r="L284" s="46"/>
      <c r="M284" s="214" t="s">
        <v>19</v>
      </c>
      <c r="N284" s="215" t="s">
        <v>40</v>
      </c>
      <c r="O284" s="86"/>
      <c r="P284" s="216">
        <f>O284*H284</f>
        <v>0</v>
      </c>
      <c r="Q284" s="216">
        <v>0</v>
      </c>
      <c r="R284" s="216">
        <f>Q284*H284</f>
        <v>0</v>
      </c>
      <c r="S284" s="216">
        <v>0</v>
      </c>
      <c r="T284" s="217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18" t="s">
        <v>252</v>
      </c>
      <c r="AT284" s="218" t="s">
        <v>172</v>
      </c>
      <c r="AU284" s="218" t="s">
        <v>79</v>
      </c>
      <c r="AY284" s="19" t="s">
        <v>170</v>
      </c>
      <c r="BE284" s="219">
        <f>IF(N284="základní",J284,0)</f>
        <v>0</v>
      </c>
      <c r="BF284" s="219">
        <f>IF(N284="snížená",J284,0)</f>
        <v>0</v>
      </c>
      <c r="BG284" s="219">
        <f>IF(N284="zákl. přenesená",J284,0)</f>
        <v>0</v>
      </c>
      <c r="BH284" s="219">
        <f>IF(N284="sníž. přenesená",J284,0)</f>
        <v>0</v>
      </c>
      <c r="BI284" s="219">
        <f>IF(N284="nulová",J284,0)</f>
        <v>0</v>
      </c>
      <c r="BJ284" s="19" t="s">
        <v>77</v>
      </c>
      <c r="BK284" s="219">
        <f>ROUND(I284*H284,2)</f>
        <v>0</v>
      </c>
      <c r="BL284" s="19" t="s">
        <v>252</v>
      </c>
      <c r="BM284" s="218" t="s">
        <v>1169</v>
      </c>
    </row>
    <row r="285" s="2" customFormat="1">
      <c r="A285" s="40"/>
      <c r="B285" s="41"/>
      <c r="C285" s="42"/>
      <c r="D285" s="220" t="s">
        <v>179</v>
      </c>
      <c r="E285" s="42"/>
      <c r="F285" s="221" t="s">
        <v>520</v>
      </c>
      <c r="G285" s="42"/>
      <c r="H285" s="42"/>
      <c r="I285" s="222"/>
      <c r="J285" s="42"/>
      <c r="K285" s="42"/>
      <c r="L285" s="46"/>
      <c r="M285" s="223"/>
      <c r="N285" s="224"/>
      <c r="O285" s="86"/>
      <c r="P285" s="86"/>
      <c r="Q285" s="86"/>
      <c r="R285" s="86"/>
      <c r="S285" s="86"/>
      <c r="T285" s="87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T285" s="19" t="s">
        <v>179</v>
      </c>
      <c r="AU285" s="19" t="s">
        <v>79</v>
      </c>
    </row>
    <row r="286" s="2" customFormat="1">
      <c r="A286" s="40"/>
      <c r="B286" s="41"/>
      <c r="C286" s="42"/>
      <c r="D286" s="225" t="s">
        <v>181</v>
      </c>
      <c r="E286" s="42"/>
      <c r="F286" s="226" t="s">
        <v>521</v>
      </c>
      <c r="G286" s="42"/>
      <c r="H286" s="42"/>
      <c r="I286" s="222"/>
      <c r="J286" s="42"/>
      <c r="K286" s="42"/>
      <c r="L286" s="46"/>
      <c r="M286" s="223"/>
      <c r="N286" s="224"/>
      <c r="O286" s="86"/>
      <c r="P286" s="86"/>
      <c r="Q286" s="86"/>
      <c r="R286" s="86"/>
      <c r="S286" s="86"/>
      <c r="T286" s="87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T286" s="19" t="s">
        <v>181</v>
      </c>
      <c r="AU286" s="19" t="s">
        <v>79</v>
      </c>
    </row>
    <row r="287" s="12" customFormat="1" ht="22.8" customHeight="1">
      <c r="A287" s="12"/>
      <c r="B287" s="191"/>
      <c r="C287" s="192"/>
      <c r="D287" s="193" t="s">
        <v>68</v>
      </c>
      <c r="E287" s="205" t="s">
        <v>554</v>
      </c>
      <c r="F287" s="205" t="s">
        <v>555</v>
      </c>
      <c r="G287" s="192"/>
      <c r="H287" s="192"/>
      <c r="I287" s="195"/>
      <c r="J287" s="206">
        <f>BK287</f>
        <v>0</v>
      </c>
      <c r="K287" s="192"/>
      <c r="L287" s="197"/>
      <c r="M287" s="198"/>
      <c r="N287" s="199"/>
      <c r="O287" s="199"/>
      <c r="P287" s="200">
        <f>SUM(P288:P294)</f>
        <v>0</v>
      </c>
      <c r="Q287" s="199"/>
      <c r="R287" s="200">
        <f>SUM(R288:R294)</f>
        <v>0.018200000000000001</v>
      </c>
      <c r="S287" s="199"/>
      <c r="T287" s="201">
        <f>SUM(T288:T294)</f>
        <v>0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202" t="s">
        <v>79</v>
      </c>
      <c r="AT287" s="203" t="s">
        <v>68</v>
      </c>
      <c r="AU287" s="203" t="s">
        <v>77</v>
      </c>
      <c r="AY287" s="202" t="s">
        <v>170</v>
      </c>
      <c r="BK287" s="204">
        <f>SUM(BK288:BK294)</f>
        <v>0</v>
      </c>
    </row>
    <row r="288" s="2" customFormat="1" ht="24.15" customHeight="1">
      <c r="A288" s="40"/>
      <c r="B288" s="41"/>
      <c r="C288" s="207" t="s">
        <v>516</v>
      </c>
      <c r="D288" s="207" t="s">
        <v>172</v>
      </c>
      <c r="E288" s="208" t="s">
        <v>557</v>
      </c>
      <c r="F288" s="209" t="s">
        <v>558</v>
      </c>
      <c r="G288" s="210" t="s">
        <v>260</v>
      </c>
      <c r="H288" s="211">
        <v>26</v>
      </c>
      <c r="I288" s="212"/>
      <c r="J288" s="213">
        <f>ROUND(I288*H288,2)</f>
        <v>0</v>
      </c>
      <c r="K288" s="209" t="s">
        <v>176</v>
      </c>
      <c r="L288" s="46"/>
      <c r="M288" s="214" t="s">
        <v>19</v>
      </c>
      <c r="N288" s="215" t="s">
        <v>40</v>
      </c>
      <c r="O288" s="86"/>
      <c r="P288" s="216">
        <f>O288*H288</f>
        <v>0</v>
      </c>
      <c r="Q288" s="216">
        <v>0.00069999999999999999</v>
      </c>
      <c r="R288" s="216">
        <f>Q288*H288</f>
        <v>0.018200000000000001</v>
      </c>
      <c r="S288" s="216">
        <v>0</v>
      </c>
      <c r="T288" s="217">
        <f>S288*H288</f>
        <v>0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18" t="s">
        <v>252</v>
      </c>
      <c r="AT288" s="218" t="s">
        <v>172</v>
      </c>
      <c r="AU288" s="218" t="s">
        <v>79</v>
      </c>
      <c r="AY288" s="19" t="s">
        <v>170</v>
      </c>
      <c r="BE288" s="219">
        <f>IF(N288="základní",J288,0)</f>
        <v>0</v>
      </c>
      <c r="BF288" s="219">
        <f>IF(N288="snížená",J288,0)</f>
        <v>0</v>
      </c>
      <c r="BG288" s="219">
        <f>IF(N288="zákl. přenesená",J288,0)</f>
        <v>0</v>
      </c>
      <c r="BH288" s="219">
        <f>IF(N288="sníž. přenesená",J288,0)</f>
        <v>0</v>
      </c>
      <c r="BI288" s="219">
        <f>IF(N288="nulová",J288,0)</f>
        <v>0</v>
      </c>
      <c r="BJ288" s="19" t="s">
        <v>77</v>
      </c>
      <c r="BK288" s="219">
        <f>ROUND(I288*H288,2)</f>
        <v>0</v>
      </c>
      <c r="BL288" s="19" t="s">
        <v>252</v>
      </c>
      <c r="BM288" s="218" t="s">
        <v>1170</v>
      </c>
    </row>
    <row r="289" s="2" customFormat="1">
      <c r="A289" s="40"/>
      <c r="B289" s="41"/>
      <c r="C289" s="42"/>
      <c r="D289" s="220" t="s">
        <v>179</v>
      </c>
      <c r="E289" s="42"/>
      <c r="F289" s="221" t="s">
        <v>560</v>
      </c>
      <c r="G289" s="42"/>
      <c r="H289" s="42"/>
      <c r="I289" s="222"/>
      <c r="J289" s="42"/>
      <c r="K289" s="42"/>
      <c r="L289" s="46"/>
      <c r="M289" s="223"/>
      <c r="N289" s="224"/>
      <c r="O289" s="86"/>
      <c r="P289" s="86"/>
      <c r="Q289" s="86"/>
      <c r="R289" s="86"/>
      <c r="S289" s="86"/>
      <c r="T289" s="87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T289" s="19" t="s">
        <v>179</v>
      </c>
      <c r="AU289" s="19" t="s">
        <v>79</v>
      </c>
    </row>
    <row r="290" s="2" customFormat="1">
      <c r="A290" s="40"/>
      <c r="B290" s="41"/>
      <c r="C290" s="42"/>
      <c r="D290" s="225" t="s">
        <v>181</v>
      </c>
      <c r="E290" s="42"/>
      <c r="F290" s="226" t="s">
        <v>561</v>
      </c>
      <c r="G290" s="42"/>
      <c r="H290" s="42"/>
      <c r="I290" s="222"/>
      <c r="J290" s="42"/>
      <c r="K290" s="42"/>
      <c r="L290" s="46"/>
      <c r="M290" s="223"/>
      <c r="N290" s="224"/>
      <c r="O290" s="86"/>
      <c r="P290" s="86"/>
      <c r="Q290" s="86"/>
      <c r="R290" s="86"/>
      <c r="S290" s="86"/>
      <c r="T290" s="87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T290" s="19" t="s">
        <v>181</v>
      </c>
      <c r="AU290" s="19" t="s">
        <v>79</v>
      </c>
    </row>
    <row r="291" s="2" customFormat="1">
      <c r="A291" s="40"/>
      <c r="B291" s="41"/>
      <c r="C291" s="42"/>
      <c r="D291" s="220" t="s">
        <v>365</v>
      </c>
      <c r="E291" s="42"/>
      <c r="F291" s="258" t="s">
        <v>562</v>
      </c>
      <c r="G291" s="42"/>
      <c r="H291" s="42"/>
      <c r="I291" s="222"/>
      <c r="J291" s="42"/>
      <c r="K291" s="42"/>
      <c r="L291" s="46"/>
      <c r="M291" s="223"/>
      <c r="N291" s="224"/>
      <c r="O291" s="86"/>
      <c r="P291" s="86"/>
      <c r="Q291" s="86"/>
      <c r="R291" s="86"/>
      <c r="S291" s="86"/>
      <c r="T291" s="87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T291" s="19" t="s">
        <v>365</v>
      </c>
      <c r="AU291" s="19" t="s">
        <v>79</v>
      </c>
    </row>
    <row r="292" s="2" customFormat="1" ht="16.5" customHeight="1">
      <c r="A292" s="40"/>
      <c r="B292" s="41"/>
      <c r="C292" s="207" t="s">
        <v>524</v>
      </c>
      <c r="D292" s="207" t="s">
        <v>172</v>
      </c>
      <c r="E292" s="208" t="s">
        <v>564</v>
      </c>
      <c r="F292" s="209" t="s">
        <v>565</v>
      </c>
      <c r="G292" s="210" t="s">
        <v>260</v>
      </c>
      <c r="H292" s="211">
        <v>26</v>
      </c>
      <c r="I292" s="212"/>
      <c r="J292" s="213">
        <f>ROUND(I292*H292,2)</f>
        <v>0</v>
      </c>
      <c r="K292" s="209" t="s">
        <v>176</v>
      </c>
      <c r="L292" s="46"/>
      <c r="M292" s="214" t="s">
        <v>19</v>
      </c>
      <c r="N292" s="215" t="s">
        <v>40</v>
      </c>
      <c r="O292" s="86"/>
      <c r="P292" s="216">
        <f>O292*H292</f>
        <v>0</v>
      </c>
      <c r="Q292" s="216">
        <v>0</v>
      </c>
      <c r="R292" s="216">
        <f>Q292*H292</f>
        <v>0</v>
      </c>
      <c r="S292" s="216">
        <v>0</v>
      </c>
      <c r="T292" s="217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18" t="s">
        <v>252</v>
      </c>
      <c r="AT292" s="218" t="s">
        <v>172</v>
      </c>
      <c r="AU292" s="218" t="s">
        <v>79</v>
      </c>
      <c r="AY292" s="19" t="s">
        <v>170</v>
      </c>
      <c r="BE292" s="219">
        <f>IF(N292="základní",J292,0)</f>
        <v>0</v>
      </c>
      <c r="BF292" s="219">
        <f>IF(N292="snížená",J292,0)</f>
        <v>0</v>
      </c>
      <c r="BG292" s="219">
        <f>IF(N292="zákl. přenesená",J292,0)</f>
        <v>0</v>
      </c>
      <c r="BH292" s="219">
        <f>IF(N292="sníž. přenesená",J292,0)</f>
        <v>0</v>
      </c>
      <c r="BI292" s="219">
        <f>IF(N292="nulová",J292,0)</f>
        <v>0</v>
      </c>
      <c r="BJ292" s="19" t="s">
        <v>77</v>
      </c>
      <c r="BK292" s="219">
        <f>ROUND(I292*H292,2)</f>
        <v>0</v>
      </c>
      <c r="BL292" s="19" t="s">
        <v>252</v>
      </c>
      <c r="BM292" s="218" t="s">
        <v>1171</v>
      </c>
    </row>
    <row r="293" s="2" customFormat="1">
      <c r="A293" s="40"/>
      <c r="B293" s="41"/>
      <c r="C293" s="42"/>
      <c r="D293" s="220" t="s">
        <v>179</v>
      </c>
      <c r="E293" s="42"/>
      <c r="F293" s="221" t="s">
        <v>567</v>
      </c>
      <c r="G293" s="42"/>
      <c r="H293" s="42"/>
      <c r="I293" s="222"/>
      <c r="J293" s="42"/>
      <c r="K293" s="42"/>
      <c r="L293" s="46"/>
      <c r="M293" s="223"/>
      <c r="N293" s="224"/>
      <c r="O293" s="86"/>
      <c r="P293" s="86"/>
      <c r="Q293" s="86"/>
      <c r="R293" s="86"/>
      <c r="S293" s="86"/>
      <c r="T293" s="87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T293" s="19" t="s">
        <v>179</v>
      </c>
      <c r="AU293" s="19" t="s">
        <v>79</v>
      </c>
    </row>
    <row r="294" s="2" customFormat="1">
      <c r="A294" s="40"/>
      <c r="B294" s="41"/>
      <c r="C294" s="42"/>
      <c r="D294" s="225" t="s">
        <v>181</v>
      </c>
      <c r="E294" s="42"/>
      <c r="F294" s="226" t="s">
        <v>568</v>
      </c>
      <c r="G294" s="42"/>
      <c r="H294" s="42"/>
      <c r="I294" s="222"/>
      <c r="J294" s="42"/>
      <c r="K294" s="42"/>
      <c r="L294" s="46"/>
      <c r="M294" s="223"/>
      <c r="N294" s="224"/>
      <c r="O294" s="86"/>
      <c r="P294" s="86"/>
      <c r="Q294" s="86"/>
      <c r="R294" s="86"/>
      <c r="S294" s="86"/>
      <c r="T294" s="87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T294" s="19" t="s">
        <v>181</v>
      </c>
      <c r="AU294" s="19" t="s">
        <v>79</v>
      </c>
    </row>
    <row r="295" s="12" customFormat="1" ht="22.8" customHeight="1">
      <c r="A295" s="12"/>
      <c r="B295" s="191"/>
      <c r="C295" s="192"/>
      <c r="D295" s="193" t="s">
        <v>68</v>
      </c>
      <c r="E295" s="205" t="s">
        <v>569</v>
      </c>
      <c r="F295" s="205" t="s">
        <v>570</v>
      </c>
      <c r="G295" s="192"/>
      <c r="H295" s="192"/>
      <c r="I295" s="195"/>
      <c r="J295" s="206">
        <f>BK295</f>
        <v>0</v>
      </c>
      <c r="K295" s="192"/>
      <c r="L295" s="197"/>
      <c r="M295" s="198"/>
      <c r="N295" s="199"/>
      <c r="O295" s="199"/>
      <c r="P295" s="200">
        <f>SUM(P296:P298)</f>
        <v>0</v>
      </c>
      <c r="Q295" s="199"/>
      <c r="R295" s="200">
        <f>SUM(R296:R298)</f>
        <v>0.00068000000000000005</v>
      </c>
      <c r="S295" s="199"/>
      <c r="T295" s="201">
        <f>SUM(T296:T298)</f>
        <v>0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02" t="s">
        <v>79</v>
      </c>
      <c r="AT295" s="203" t="s">
        <v>68</v>
      </c>
      <c r="AU295" s="203" t="s">
        <v>77</v>
      </c>
      <c r="AY295" s="202" t="s">
        <v>170</v>
      </c>
      <c r="BK295" s="204">
        <f>SUM(BK296:BK298)</f>
        <v>0</v>
      </c>
    </row>
    <row r="296" s="2" customFormat="1" ht="24.15" customHeight="1">
      <c r="A296" s="40"/>
      <c r="B296" s="41"/>
      <c r="C296" s="207" t="s">
        <v>530</v>
      </c>
      <c r="D296" s="207" t="s">
        <v>172</v>
      </c>
      <c r="E296" s="208" t="s">
        <v>572</v>
      </c>
      <c r="F296" s="209" t="s">
        <v>573</v>
      </c>
      <c r="G296" s="210" t="s">
        <v>268</v>
      </c>
      <c r="H296" s="211">
        <v>2</v>
      </c>
      <c r="I296" s="212"/>
      <c r="J296" s="213">
        <f>ROUND(I296*H296,2)</f>
        <v>0</v>
      </c>
      <c r="K296" s="209" t="s">
        <v>176</v>
      </c>
      <c r="L296" s="46"/>
      <c r="M296" s="214" t="s">
        <v>19</v>
      </c>
      <c r="N296" s="215" t="s">
        <v>40</v>
      </c>
      <c r="O296" s="86"/>
      <c r="P296" s="216">
        <f>O296*H296</f>
        <v>0</v>
      </c>
      <c r="Q296" s="216">
        <v>0.00034000000000000002</v>
      </c>
      <c r="R296" s="216">
        <f>Q296*H296</f>
        <v>0.00068000000000000005</v>
      </c>
      <c r="S296" s="216">
        <v>0</v>
      </c>
      <c r="T296" s="217">
        <f>S296*H296</f>
        <v>0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18" t="s">
        <v>252</v>
      </c>
      <c r="AT296" s="218" t="s">
        <v>172</v>
      </c>
      <c r="AU296" s="218" t="s">
        <v>79</v>
      </c>
      <c r="AY296" s="19" t="s">
        <v>170</v>
      </c>
      <c r="BE296" s="219">
        <f>IF(N296="základní",J296,0)</f>
        <v>0</v>
      </c>
      <c r="BF296" s="219">
        <f>IF(N296="snížená",J296,0)</f>
        <v>0</v>
      </c>
      <c r="BG296" s="219">
        <f>IF(N296="zákl. přenesená",J296,0)</f>
        <v>0</v>
      </c>
      <c r="BH296" s="219">
        <f>IF(N296="sníž. přenesená",J296,0)</f>
        <v>0</v>
      </c>
      <c r="BI296" s="219">
        <f>IF(N296="nulová",J296,0)</f>
        <v>0</v>
      </c>
      <c r="BJ296" s="19" t="s">
        <v>77</v>
      </c>
      <c r="BK296" s="219">
        <f>ROUND(I296*H296,2)</f>
        <v>0</v>
      </c>
      <c r="BL296" s="19" t="s">
        <v>252</v>
      </c>
      <c r="BM296" s="218" t="s">
        <v>1172</v>
      </c>
    </row>
    <row r="297" s="2" customFormat="1">
      <c r="A297" s="40"/>
      <c r="B297" s="41"/>
      <c r="C297" s="42"/>
      <c r="D297" s="220" t="s">
        <v>179</v>
      </c>
      <c r="E297" s="42"/>
      <c r="F297" s="221" t="s">
        <v>575</v>
      </c>
      <c r="G297" s="42"/>
      <c r="H297" s="42"/>
      <c r="I297" s="222"/>
      <c r="J297" s="42"/>
      <c r="K297" s="42"/>
      <c r="L297" s="46"/>
      <c r="M297" s="223"/>
      <c r="N297" s="224"/>
      <c r="O297" s="86"/>
      <c r="P297" s="86"/>
      <c r="Q297" s="86"/>
      <c r="R297" s="86"/>
      <c r="S297" s="86"/>
      <c r="T297" s="87"/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T297" s="19" t="s">
        <v>179</v>
      </c>
      <c r="AU297" s="19" t="s">
        <v>79</v>
      </c>
    </row>
    <row r="298" s="2" customFormat="1">
      <c r="A298" s="40"/>
      <c r="B298" s="41"/>
      <c r="C298" s="42"/>
      <c r="D298" s="225" t="s">
        <v>181</v>
      </c>
      <c r="E298" s="42"/>
      <c r="F298" s="226" t="s">
        <v>576</v>
      </c>
      <c r="G298" s="42"/>
      <c r="H298" s="42"/>
      <c r="I298" s="222"/>
      <c r="J298" s="42"/>
      <c r="K298" s="42"/>
      <c r="L298" s="46"/>
      <c r="M298" s="223"/>
      <c r="N298" s="224"/>
      <c r="O298" s="86"/>
      <c r="P298" s="86"/>
      <c r="Q298" s="86"/>
      <c r="R298" s="86"/>
      <c r="S298" s="86"/>
      <c r="T298" s="87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T298" s="19" t="s">
        <v>181</v>
      </c>
      <c r="AU298" s="19" t="s">
        <v>79</v>
      </c>
    </row>
    <row r="299" s="12" customFormat="1" ht="22.8" customHeight="1">
      <c r="A299" s="12"/>
      <c r="B299" s="191"/>
      <c r="C299" s="192"/>
      <c r="D299" s="193" t="s">
        <v>68</v>
      </c>
      <c r="E299" s="205" t="s">
        <v>577</v>
      </c>
      <c r="F299" s="205" t="s">
        <v>578</v>
      </c>
      <c r="G299" s="192"/>
      <c r="H299" s="192"/>
      <c r="I299" s="195"/>
      <c r="J299" s="206">
        <f>BK299</f>
        <v>0</v>
      </c>
      <c r="K299" s="192"/>
      <c r="L299" s="197"/>
      <c r="M299" s="198"/>
      <c r="N299" s="199"/>
      <c r="O299" s="199"/>
      <c r="P299" s="200">
        <f>SUM(P300:P305)</f>
        <v>0</v>
      </c>
      <c r="Q299" s="199"/>
      <c r="R299" s="200">
        <f>SUM(R300:R305)</f>
        <v>0.097600000000000006</v>
      </c>
      <c r="S299" s="199"/>
      <c r="T299" s="201">
        <f>SUM(T300:T305)</f>
        <v>0</v>
      </c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202" t="s">
        <v>79</v>
      </c>
      <c r="AT299" s="203" t="s">
        <v>68</v>
      </c>
      <c r="AU299" s="203" t="s">
        <v>77</v>
      </c>
      <c r="AY299" s="202" t="s">
        <v>170</v>
      </c>
      <c r="BK299" s="204">
        <f>SUM(BK300:BK305)</f>
        <v>0</v>
      </c>
    </row>
    <row r="300" s="2" customFormat="1" ht="33" customHeight="1">
      <c r="A300" s="40"/>
      <c r="B300" s="41"/>
      <c r="C300" s="207" t="s">
        <v>536</v>
      </c>
      <c r="D300" s="207" t="s">
        <v>172</v>
      </c>
      <c r="E300" s="208" t="s">
        <v>580</v>
      </c>
      <c r="F300" s="209" t="s">
        <v>581</v>
      </c>
      <c r="G300" s="210" t="s">
        <v>268</v>
      </c>
      <c r="H300" s="211">
        <v>5</v>
      </c>
      <c r="I300" s="212"/>
      <c r="J300" s="213">
        <f>ROUND(I300*H300,2)</f>
        <v>0</v>
      </c>
      <c r="K300" s="209" t="s">
        <v>176</v>
      </c>
      <c r="L300" s="46"/>
      <c r="M300" s="214" t="s">
        <v>19</v>
      </c>
      <c r="N300" s="215" t="s">
        <v>40</v>
      </c>
      <c r="O300" s="86"/>
      <c r="P300" s="216">
        <f>O300*H300</f>
        <v>0</v>
      </c>
      <c r="Q300" s="216">
        <v>0.012200000000000001</v>
      </c>
      <c r="R300" s="216">
        <f>Q300*H300</f>
        <v>0.061000000000000006</v>
      </c>
      <c r="S300" s="216">
        <v>0</v>
      </c>
      <c r="T300" s="217">
        <f>S300*H300</f>
        <v>0</v>
      </c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R300" s="218" t="s">
        <v>252</v>
      </c>
      <c r="AT300" s="218" t="s">
        <v>172</v>
      </c>
      <c r="AU300" s="218" t="s">
        <v>79</v>
      </c>
      <c r="AY300" s="19" t="s">
        <v>170</v>
      </c>
      <c r="BE300" s="219">
        <f>IF(N300="základní",J300,0)</f>
        <v>0</v>
      </c>
      <c r="BF300" s="219">
        <f>IF(N300="snížená",J300,0)</f>
        <v>0</v>
      </c>
      <c r="BG300" s="219">
        <f>IF(N300="zákl. přenesená",J300,0)</f>
        <v>0</v>
      </c>
      <c r="BH300" s="219">
        <f>IF(N300="sníž. přenesená",J300,0)</f>
        <v>0</v>
      </c>
      <c r="BI300" s="219">
        <f>IF(N300="nulová",J300,0)</f>
        <v>0</v>
      </c>
      <c r="BJ300" s="19" t="s">
        <v>77</v>
      </c>
      <c r="BK300" s="219">
        <f>ROUND(I300*H300,2)</f>
        <v>0</v>
      </c>
      <c r="BL300" s="19" t="s">
        <v>252</v>
      </c>
      <c r="BM300" s="218" t="s">
        <v>1173</v>
      </c>
    </row>
    <row r="301" s="2" customFormat="1">
      <c r="A301" s="40"/>
      <c r="B301" s="41"/>
      <c r="C301" s="42"/>
      <c r="D301" s="220" t="s">
        <v>179</v>
      </c>
      <c r="E301" s="42"/>
      <c r="F301" s="221" t="s">
        <v>583</v>
      </c>
      <c r="G301" s="42"/>
      <c r="H301" s="42"/>
      <c r="I301" s="222"/>
      <c r="J301" s="42"/>
      <c r="K301" s="42"/>
      <c r="L301" s="46"/>
      <c r="M301" s="223"/>
      <c r="N301" s="224"/>
      <c r="O301" s="86"/>
      <c r="P301" s="86"/>
      <c r="Q301" s="86"/>
      <c r="R301" s="86"/>
      <c r="S301" s="86"/>
      <c r="T301" s="87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T301" s="19" t="s">
        <v>179</v>
      </c>
      <c r="AU301" s="19" t="s">
        <v>79</v>
      </c>
    </row>
    <row r="302" s="2" customFormat="1">
      <c r="A302" s="40"/>
      <c r="B302" s="41"/>
      <c r="C302" s="42"/>
      <c r="D302" s="225" t="s">
        <v>181</v>
      </c>
      <c r="E302" s="42"/>
      <c r="F302" s="226" t="s">
        <v>584</v>
      </c>
      <c r="G302" s="42"/>
      <c r="H302" s="42"/>
      <c r="I302" s="222"/>
      <c r="J302" s="42"/>
      <c r="K302" s="42"/>
      <c r="L302" s="46"/>
      <c r="M302" s="223"/>
      <c r="N302" s="224"/>
      <c r="O302" s="86"/>
      <c r="P302" s="86"/>
      <c r="Q302" s="86"/>
      <c r="R302" s="86"/>
      <c r="S302" s="86"/>
      <c r="T302" s="87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T302" s="19" t="s">
        <v>181</v>
      </c>
      <c r="AU302" s="19" t="s">
        <v>79</v>
      </c>
    </row>
    <row r="303" s="2" customFormat="1" ht="37.8" customHeight="1">
      <c r="A303" s="40"/>
      <c r="B303" s="41"/>
      <c r="C303" s="207" t="s">
        <v>544</v>
      </c>
      <c r="D303" s="207" t="s">
        <v>172</v>
      </c>
      <c r="E303" s="208" t="s">
        <v>592</v>
      </c>
      <c r="F303" s="209" t="s">
        <v>593</v>
      </c>
      <c r="G303" s="210" t="s">
        <v>268</v>
      </c>
      <c r="H303" s="211">
        <v>1</v>
      </c>
      <c r="I303" s="212"/>
      <c r="J303" s="213">
        <f>ROUND(I303*H303,2)</f>
        <v>0</v>
      </c>
      <c r="K303" s="209" t="s">
        <v>176</v>
      </c>
      <c r="L303" s="46"/>
      <c r="M303" s="214" t="s">
        <v>19</v>
      </c>
      <c r="N303" s="215" t="s">
        <v>40</v>
      </c>
      <c r="O303" s="86"/>
      <c r="P303" s="216">
        <f>O303*H303</f>
        <v>0</v>
      </c>
      <c r="Q303" s="216">
        <v>0.036600000000000001</v>
      </c>
      <c r="R303" s="216">
        <f>Q303*H303</f>
        <v>0.036600000000000001</v>
      </c>
      <c r="S303" s="216">
        <v>0</v>
      </c>
      <c r="T303" s="217">
        <f>S303*H303</f>
        <v>0</v>
      </c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R303" s="218" t="s">
        <v>252</v>
      </c>
      <c r="AT303" s="218" t="s">
        <v>172</v>
      </c>
      <c r="AU303" s="218" t="s">
        <v>79</v>
      </c>
      <c r="AY303" s="19" t="s">
        <v>170</v>
      </c>
      <c r="BE303" s="219">
        <f>IF(N303="základní",J303,0)</f>
        <v>0</v>
      </c>
      <c r="BF303" s="219">
        <f>IF(N303="snížená",J303,0)</f>
        <v>0</v>
      </c>
      <c r="BG303" s="219">
        <f>IF(N303="zákl. přenesená",J303,0)</f>
        <v>0</v>
      </c>
      <c r="BH303" s="219">
        <f>IF(N303="sníž. přenesená",J303,0)</f>
        <v>0</v>
      </c>
      <c r="BI303" s="219">
        <f>IF(N303="nulová",J303,0)</f>
        <v>0</v>
      </c>
      <c r="BJ303" s="19" t="s">
        <v>77</v>
      </c>
      <c r="BK303" s="219">
        <f>ROUND(I303*H303,2)</f>
        <v>0</v>
      </c>
      <c r="BL303" s="19" t="s">
        <v>252</v>
      </c>
      <c r="BM303" s="218" t="s">
        <v>1174</v>
      </c>
    </row>
    <row r="304" s="2" customFormat="1">
      <c r="A304" s="40"/>
      <c r="B304" s="41"/>
      <c r="C304" s="42"/>
      <c r="D304" s="220" t="s">
        <v>179</v>
      </c>
      <c r="E304" s="42"/>
      <c r="F304" s="221" t="s">
        <v>595</v>
      </c>
      <c r="G304" s="42"/>
      <c r="H304" s="42"/>
      <c r="I304" s="222"/>
      <c r="J304" s="42"/>
      <c r="K304" s="42"/>
      <c r="L304" s="46"/>
      <c r="M304" s="223"/>
      <c r="N304" s="224"/>
      <c r="O304" s="86"/>
      <c r="P304" s="86"/>
      <c r="Q304" s="86"/>
      <c r="R304" s="86"/>
      <c r="S304" s="86"/>
      <c r="T304" s="87"/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T304" s="19" t="s">
        <v>179</v>
      </c>
      <c r="AU304" s="19" t="s">
        <v>79</v>
      </c>
    </row>
    <row r="305" s="2" customFormat="1">
      <c r="A305" s="40"/>
      <c r="B305" s="41"/>
      <c r="C305" s="42"/>
      <c r="D305" s="225" t="s">
        <v>181</v>
      </c>
      <c r="E305" s="42"/>
      <c r="F305" s="226" t="s">
        <v>596</v>
      </c>
      <c r="G305" s="42"/>
      <c r="H305" s="42"/>
      <c r="I305" s="222"/>
      <c r="J305" s="42"/>
      <c r="K305" s="42"/>
      <c r="L305" s="46"/>
      <c r="M305" s="223"/>
      <c r="N305" s="224"/>
      <c r="O305" s="86"/>
      <c r="P305" s="86"/>
      <c r="Q305" s="86"/>
      <c r="R305" s="86"/>
      <c r="S305" s="86"/>
      <c r="T305" s="87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T305" s="19" t="s">
        <v>181</v>
      </c>
      <c r="AU305" s="19" t="s">
        <v>79</v>
      </c>
    </row>
    <row r="306" s="12" customFormat="1" ht="22.8" customHeight="1">
      <c r="A306" s="12"/>
      <c r="B306" s="191"/>
      <c r="C306" s="192"/>
      <c r="D306" s="193" t="s">
        <v>68</v>
      </c>
      <c r="E306" s="205" t="s">
        <v>597</v>
      </c>
      <c r="F306" s="205" t="s">
        <v>598</v>
      </c>
      <c r="G306" s="192"/>
      <c r="H306" s="192"/>
      <c r="I306" s="195"/>
      <c r="J306" s="206">
        <f>BK306</f>
        <v>0</v>
      </c>
      <c r="K306" s="192"/>
      <c r="L306" s="197"/>
      <c r="M306" s="198"/>
      <c r="N306" s="199"/>
      <c r="O306" s="199"/>
      <c r="P306" s="200">
        <f>SUM(P307:P354)</f>
        <v>0</v>
      </c>
      <c r="Q306" s="199"/>
      <c r="R306" s="200">
        <f>SUM(R307:R354)</f>
        <v>0.025000000000000001</v>
      </c>
      <c r="S306" s="199"/>
      <c r="T306" s="201">
        <f>SUM(T307:T354)</f>
        <v>0</v>
      </c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R306" s="202" t="s">
        <v>79</v>
      </c>
      <c r="AT306" s="203" t="s">
        <v>68</v>
      </c>
      <c r="AU306" s="203" t="s">
        <v>77</v>
      </c>
      <c r="AY306" s="202" t="s">
        <v>170</v>
      </c>
      <c r="BK306" s="204">
        <f>SUM(BK307:BK354)</f>
        <v>0</v>
      </c>
    </row>
    <row r="307" s="2" customFormat="1" ht="16.5" customHeight="1">
      <c r="A307" s="40"/>
      <c r="B307" s="41"/>
      <c r="C307" s="207" t="s">
        <v>548</v>
      </c>
      <c r="D307" s="207" t="s">
        <v>172</v>
      </c>
      <c r="E307" s="208" t="s">
        <v>1175</v>
      </c>
      <c r="F307" s="209" t="s">
        <v>1176</v>
      </c>
      <c r="G307" s="210" t="s">
        <v>268</v>
      </c>
      <c r="H307" s="211">
        <v>15</v>
      </c>
      <c r="I307" s="212"/>
      <c r="J307" s="213">
        <f>ROUND(I307*H307,2)</f>
        <v>0</v>
      </c>
      <c r="K307" s="209" t="s">
        <v>176</v>
      </c>
      <c r="L307" s="46"/>
      <c r="M307" s="214" t="s">
        <v>19</v>
      </c>
      <c r="N307" s="215" t="s">
        <v>40</v>
      </c>
      <c r="O307" s="86"/>
      <c r="P307" s="216">
        <f>O307*H307</f>
        <v>0</v>
      </c>
      <c r="Q307" s="216">
        <v>0</v>
      </c>
      <c r="R307" s="216">
        <f>Q307*H307</f>
        <v>0</v>
      </c>
      <c r="S307" s="216">
        <v>0</v>
      </c>
      <c r="T307" s="217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18" t="s">
        <v>252</v>
      </c>
      <c r="AT307" s="218" t="s">
        <v>172</v>
      </c>
      <c r="AU307" s="218" t="s">
        <v>79</v>
      </c>
      <c r="AY307" s="19" t="s">
        <v>170</v>
      </c>
      <c r="BE307" s="219">
        <f>IF(N307="základní",J307,0)</f>
        <v>0</v>
      </c>
      <c r="BF307" s="219">
        <f>IF(N307="snížená",J307,0)</f>
        <v>0</v>
      </c>
      <c r="BG307" s="219">
        <f>IF(N307="zákl. přenesená",J307,0)</f>
        <v>0</v>
      </c>
      <c r="BH307" s="219">
        <f>IF(N307="sníž. přenesená",J307,0)</f>
        <v>0</v>
      </c>
      <c r="BI307" s="219">
        <f>IF(N307="nulová",J307,0)</f>
        <v>0</v>
      </c>
      <c r="BJ307" s="19" t="s">
        <v>77</v>
      </c>
      <c r="BK307" s="219">
        <f>ROUND(I307*H307,2)</f>
        <v>0</v>
      </c>
      <c r="BL307" s="19" t="s">
        <v>252</v>
      </c>
      <c r="BM307" s="218" t="s">
        <v>1177</v>
      </c>
    </row>
    <row r="308" s="2" customFormat="1">
      <c r="A308" s="40"/>
      <c r="B308" s="41"/>
      <c r="C308" s="42"/>
      <c r="D308" s="220" t="s">
        <v>179</v>
      </c>
      <c r="E308" s="42"/>
      <c r="F308" s="221" t="s">
        <v>1178</v>
      </c>
      <c r="G308" s="42"/>
      <c r="H308" s="42"/>
      <c r="I308" s="222"/>
      <c r="J308" s="42"/>
      <c r="K308" s="42"/>
      <c r="L308" s="46"/>
      <c r="M308" s="223"/>
      <c r="N308" s="224"/>
      <c r="O308" s="86"/>
      <c r="P308" s="86"/>
      <c r="Q308" s="86"/>
      <c r="R308" s="86"/>
      <c r="S308" s="86"/>
      <c r="T308" s="87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9" t="s">
        <v>179</v>
      </c>
      <c r="AU308" s="19" t="s">
        <v>79</v>
      </c>
    </row>
    <row r="309" s="2" customFormat="1">
      <c r="A309" s="40"/>
      <c r="B309" s="41"/>
      <c r="C309" s="42"/>
      <c r="D309" s="225" t="s">
        <v>181</v>
      </c>
      <c r="E309" s="42"/>
      <c r="F309" s="226" t="s">
        <v>1179</v>
      </c>
      <c r="G309" s="42"/>
      <c r="H309" s="42"/>
      <c r="I309" s="222"/>
      <c r="J309" s="42"/>
      <c r="K309" s="42"/>
      <c r="L309" s="46"/>
      <c r="M309" s="223"/>
      <c r="N309" s="224"/>
      <c r="O309" s="86"/>
      <c r="P309" s="86"/>
      <c r="Q309" s="86"/>
      <c r="R309" s="86"/>
      <c r="S309" s="86"/>
      <c r="T309" s="87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T309" s="19" t="s">
        <v>181</v>
      </c>
      <c r="AU309" s="19" t="s">
        <v>79</v>
      </c>
    </row>
    <row r="310" s="2" customFormat="1" ht="24.15" customHeight="1">
      <c r="A310" s="40"/>
      <c r="B310" s="41"/>
      <c r="C310" s="248" t="s">
        <v>556</v>
      </c>
      <c r="D310" s="248" t="s">
        <v>265</v>
      </c>
      <c r="E310" s="249" t="s">
        <v>1180</v>
      </c>
      <c r="F310" s="250" t="s">
        <v>1181</v>
      </c>
      <c r="G310" s="251" t="s">
        <v>268</v>
      </c>
      <c r="H310" s="252">
        <v>15</v>
      </c>
      <c r="I310" s="253"/>
      <c r="J310" s="254">
        <f>ROUND(I310*H310,2)</f>
        <v>0</v>
      </c>
      <c r="K310" s="250" t="s">
        <v>176</v>
      </c>
      <c r="L310" s="255"/>
      <c r="M310" s="256" t="s">
        <v>19</v>
      </c>
      <c r="N310" s="257" t="s">
        <v>40</v>
      </c>
      <c r="O310" s="86"/>
      <c r="P310" s="216">
        <f>O310*H310</f>
        <v>0</v>
      </c>
      <c r="Q310" s="216">
        <v>5.0000000000000002E-05</v>
      </c>
      <c r="R310" s="216">
        <f>Q310*H310</f>
        <v>0.00075000000000000002</v>
      </c>
      <c r="S310" s="216">
        <v>0</v>
      </c>
      <c r="T310" s="217">
        <f>S310*H310</f>
        <v>0</v>
      </c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18" t="s">
        <v>314</v>
      </c>
      <c r="AT310" s="218" t="s">
        <v>265</v>
      </c>
      <c r="AU310" s="218" t="s">
        <v>79</v>
      </c>
      <c r="AY310" s="19" t="s">
        <v>170</v>
      </c>
      <c r="BE310" s="219">
        <f>IF(N310="základní",J310,0)</f>
        <v>0</v>
      </c>
      <c r="BF310" s="219">
        <f>IF(N310="snížená",J310,0)</f>
        <v>0</v>
      </c>
      <c r="BG310" s="219">
        <f>IF(N310="zákl. přenesená",J310,0)</f>
        <v>0</v>
      </c>
      <c r="BH310" s="219">
        <f>IF(N310="sníž. přenesená",J310,0)</f>
        <v>0</v>
      </c>
      <c r="BI310" s="219">
        <f>IF(N310="nulová",J310,0)</f>
        <v>0</v>
      </c>
      <c r="BJ310" s="19" t="s">
        <v>77</v>
      </c>
      <c r="BK310" s="219">
        <f>ROUND(I310*H310,2)</f>
        <v>0</v>
      </c>
      <c r="BL310" s="19" t="s">
        <v>252</v>
      </c>
      <c r="BM310" s="218" t="s">
        <v>1182</v>
      </c>
    </row>
    <row r="311" s="2" customFormat="1">
      <c r="A311" s="40"/>
      <c r="B311" s="41"/>
      <c r="C311" s="42"/>
      <c r="D311" s="220" t="s">
        <v>179</v>
      </c>
      <c r="E311" s="42"/>
      <c r="F311" s="221" t="s">
        <v>1181</v>
      </c>
      <c r="G311" s="42"/>
      <c r="H311" s="42"/>
      <c r="I311" s="222"/>
      <c r="J311" s="42"/>
      <c r="K311" s="42"/>
      <c r="L311" s="46"/>
      <c r="M311" s="223"/>
      <c r="N311" s="224"/>
      <c r="O311" s="86"/>
      <c r="P311" s="86"/>
      <c r="Q311" s="86"/>
      <c r="R311" s="86"/>
      <c r="S311" s="86"/>
      <c r="T311" s="87"/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T311" s="19" t="s">
        <v>179</v>
      </c>
      <c r="AU311" s="19" t="s">
        <v>79</v>
      </c>
    </row>
    <row r="312" s="2" customFormat="1" ht="33" customHeight="1">
      <c r="A312" s="40"/>
      <c r="B312" s="41"/>
      <c r="C312" s="207" t="s">
        <v>563</v>
      </c>
      <c r="D312" s="207" t="s">
        <v>172</v>
      </c>
      <c r="E312" s="208" t="s">
        <v>600</v>
      </c>
      <c r="F312" s="209" t="s">
        <v>601</v>
      </c>
      <c r="G312" s="210" t="s">
        <v>260</v>
      </c>
      <c r="H312" s="211">
        <v>100</v>
      </c>
      <c r="I312" s="212"/>
      <c r="J312" s="213">
        <f>ROUND(I312*H312,2)</f>
        <v>0</v>
      </c>
      <c r="K312" s="209" t="s">
        <v>176</v>
      </c>
      <c r="L312" s="46"/>
      <c r="M312" s="214" t="s">
        <v>19</v>
      </c>
      <c r="N312" s="215" t="s">
        <v>40</v>
      </c>
      <c r="O312" s="86"/>
      <c r="P312" s="216">
        <f>O312*H312</f>
        <v>0</v>
      </c>
      <c r="Q312" s="216">
        <v>0</v>
      </c>
      <c r="R312" s="216">
        <f>Q312*H312</f>
        <v>0</v>
      </c>
      <c r="S312" s="216">
        <v>0</v>
      </c>
      <c r="T312" s="217">
        <f>S312*H312</f>
        <v>0</v>
      </c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R312" s="218" t="s">
        <v>252</v>
      </c>
      <c r="AT312" s="218" t="s">
        <v>172</v>
      </c>
      <c r="AU312" s="218" t="s">
        <v>79</v>
      </c>
      <c r="AY312" s="19" t="s">
        <v>170</v>
      </c>
      <c r="BE312" s="219">
        <f>IF(N312="základní",J312,0)</f>
        <v>0</v>
      </c>
      <c r="BF312" s="219">
        <f>IF(N312="snížená",J312,0)</f>
        <v>0</v>
      </c>
      <c r="BG312" s="219">
        <f>IF(N312="zákl. přenesená",J312,0)</f>
        <v>0</v>
      </c>
      <c r="BH312" s="219">
        <f>IF(N312="sníž. přenesená",J312,0)</f>
        <v>0</v>
      </c>
      <c r="BI312" s="219">
        <f>IF(N312="nulová",J312,0)</f>
        <v>0</v>
      </c>
      <c r="BJ312" s="19" t="s">
        <v>77</v>
      </c>
      <c r="BK312" s="219">
        <f>ROUND(I312*H312,2)</f>
        <v>0</v>
      </c>
      <c r="BL312" s="19" t="s">
        <v>252</v>
      </c>
      <c r="BM312" s="218" t="s">
        <v>1183</v>
      </c>
    </row>
    <row r="313" s="2" customFormat="1">
      <c r="A313" s="40"/>
      <c r="B313" s="41"/>
      <c r="C313" s="42"/>
      <c r="D313" s="220" t="s">
        <v>179</v>
      </c>
      <c r="E313" s="42"/>
      <c r="F313" s="221" t="s">
        <v>603</v>
      </c>
      <c r="G313" s="42"/>
      <c r="H313" s="42"/>
      <c r="I313" s="222"/>
      <c r="J313" s="42"/>
      <c r="K313" s="42"/>
      <c r="L313" s="46"/>
      <c r="M313" s="223"/>
      <c r="N313" s="224"/>
      <c r="O313" s="86"/>
      <c r="P313" s="86"/>
      <c r="Q313" s="86"/>
      <c r="R313" s="86"/>
      <c r="S313" s="86"/>
      <c r="T313" s="87"/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T313" s="19" t="s">
        <v>179</v>
      </c>
      <c r="AU313" s="19" t="s">
        <v>79</v>
      </c>
    </row>
    <row r="314" s="2" customFormat="1">
      <c r="A314" s="40"/>
      <c r="B314" s="41"/>
      <c r="C314" s="42"/>
      <c r="D314" s="225" t="s">
        <v>181</v>
      </c>
      <c r="E314" s="42"/>
      <c r="F314" s="226" t="s">
        <v>604</v>
      </c>
      <c r="G314" s="42"/>
      <c r="H314" s="42"/>
      <c r="I314" s="222"/>
      <c r="J314" s="42"/>
      <c r="K314" s="42"/>
      <c r="L314" s="46"/>
      <c r="M314" s="223"/>
      <c r="N314" s="224"/>
      <c r="O314" s="86"/>
      <c r="P314" s="86"/>
      <c r="Q314" s="86"/>
      <c r="R314" s="86"/>
      <c r="S314" s="86"/>
      <c r="T314" s="87"/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T314" s="19" t="s">
        <v>181</v>
      </c>
      <c r="AU314" s="19" t="s">
        <v>79</v>
      </c>
    </row>
    <row r="315" s="2" customFormat="1" ht="16.5" customHeight="1">
      <c r="A315" s="40"/>
      <c r="B315" s="41"/>
      <c r="C315" s="248" t="s">
        <v>571</v>
      </c>
      <c r="D315" s="248" t="s">
        <v>265</v>
      </c>
      <c r="E315" s="249" t="s">
        <v>606</v>
      </c>
      <c r="F315" s="250" t="s">
        <v>607</v>
      </c>
      <c r="G315" s="251" t="s">
        <v>608</v>
      </c>
      <c r="H315" s="252">
        <v>0.10000000000000001</v>
      </c>
      <c r="I315" s="253"/>
      <c r="J315" s="254">
        <f>ROUND(I315*H315,2)</f>
        <v>0</v>
      </c>
      <c r="K315" s="250" t="s">
        <v>19</v>
      </c>
      <c r="L315" s="255"/>
      <c r="M315" s="256" t="s">
        <v>19</v>
      </c>
      <c r="N315" s="257" t="s">
        <v>40</v>
      </c>
      <c r="O315" s="86"/>
      <c r="P315" s="216">
        <f>O315*H315</f>
        <v>0</v>
      </c>
      <c r="Q315" s="216">
        <v>0.12</v>
      </c>
      <c r="R315" s="216">
        <f>Q315*H315</f>
        <v>0.012</v>
      </c>
      <c r="S315" s="216">
        <v>0</v>
      </c>
      <c r="T315" s="217">
        <f>S315*H315</f>
        <v>0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18" t="s">
        <v>314</v>
      </c>
      <c r="AT315" s="218" t="s">
        <v>265</v>
      </c>
      <c r="AU315" s="218" t="s">
        <v>79</v>
      </c>
      <c r="AY315" s="19" t="s">
        <v>170</v>
      </c>
      <c r="BE315" s="219">
        <f>IF(N315="základní",J315,0)</f>
        <v>0</v>
      </c>
      <c r="BF315" s="219">
        <f>IF(N315="snížená",J315,0)</f>
        <v>0</v>
      </c>
      <c r="BG315" s="219">
        <f>IF(N315="zákl. přenesená",J315,0)</f>
        <v>0</v>
      </c>
      <c r="BH315" s="219">
        <f>IF(N315="sníž. přenesená",J315,0)</f>
        <v>0</v>
      </c>
      <c r="BI315" s="219">
        <f>IF(N315="nulová",J315,0)</f>
        <v>0</v>
      </c>
      <c r="BJ315" s="19" t="s">
        <v>77</v>
      </c>
      <c r="BK315" s="219">
        <f>ROUND(I315*H315,2)</f>
        <v>0</v>
      </c>
      <c r="BL315" s="19" t="s">
        <v>252</v>
      </c>
      <c r="BM315" s="218" t="s">
        <v>1184</v>
      </c>
    </row>
    <row r="316" s="2" customFormat="1">
      <c r="A316" s="40"/>
      <c r="B316" s="41"/>
      <c r="C316" s="42"/>
      <c r="D316" s="220" t="s">
        <v>179</v>
      </c>
      <c r="E316" s="42"/>
      <c r="F316" s="221" t="s">
        <v>607</v>
      </c>
      <c r="G316" s="42"/>
      <c r="H316" s="42"/>
      <c r="I316" s="222"/>
      <c r="J316" s="42"/>
      <c r="K316" s="42"/>
      <c r="L316" s="46"/>
      <c r="M316" s="223"/>
      <c r="N316" s="224"/>
      <c r="O316" s="86"/>
      <c r="P316" s="86"/>
      <c r="Q316" s="86"/>
      <c r="R316" s="86"/>
      <c r="S316" s="86"/>
      <c r="T316" s="87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T316" s="19" t="s">
        <v>179</v>
      </c>
      <c r="AU316" s="19" t="s">
        <v>79</v>
      </c>
    </row>
    <row r="317" s="2" customFormat="1" ht="33" customHeight="1">
      <c r="A317" s="40"/>
      <c r="B317" s="41"/>
      <c r="C317" s="207" t="s">
        <v>579</v>
      </c>
      <c r="D317" s="207" t="s">
        <v>172</v>
      </c>
      <c r="E317" s="208" t="s">
        <v>611</v>
      </c>
      <c r="F317" s="209" t="s">
        <v>612</v>
      </c>
      <c r="G317" s="210" t="s">
        <v>260</v>
      </c>
      <c r="H317" s="211">
        <v>25</v>
      </c>
      <c r="I317" s="212"/>
      <c r="J317" s="213">
        <f>ROUND(I317*H317,2)</f>
        <v>0</v>
      </c>
      <c r="K317" s="209" t="s">
        <v>176</v>
      </c>
      <c r="L317" s="46"/>
      <c r="M317" s="214" t="s">
        <v>19</v>
      </c>
      <c r="N317" s="215" t="s">
        <v>40</v>
      </c>
      <c r="O317" s="86"/>
      <c r="P317" s="216">
        <f>O317*H317</f>
        <v>0</v>
      </c>
      <c r="Q317" s="216">
        <v>0</v>
      </c>
      <c r="R317" s="216">
        <f>Q317*H317</f>
        <v>0</v>
      </c>
      <c r="S317" s="216">
        <v>0</v>
      </c>
      <c r="T317" s="217">
        <f>S317*H317</f>
        <v>0</v>
      </c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R317" s="218" t="s">
        <v>252</v>
      </c>
      <c r="AT317" s="218" t="s">
        <v>172</v>
      </c>
      <c r="AU317" s="218" t="s">
        <v>79</v>
      </c>
      <c r="AY317" s="19" t="s">
        <v>170</v>
      </c>
      <c r="BE317" s="219">
        <f>IF(N317="základní",J317,0)</f>
        <v>0</v>
      </c>
      <c r="BF317" s="219">
        <f>IF(N317="snížená",J317,0)</f>
        <v>0</v>
      </c>
      <c r="BG317" s="219">
        <f>IF(N317="zákl. přenesená",J317,0)</f>
        <v>0</v>
      </c>
      <c r="BH317" s="219">
        <f>IF(N317="sníž. přenesená",J317,0)</f>
        <v>0</v>
      </c>
      <c r="BI317" s="219">
        <f>IF(N317="nulová",J317,0)</f>
        <v>0</v>
      </c>
      <c r="BJ317" s="19" t="s">
        <v>77</v>
      </c>
      <c r="BK317" s="219">
        <f>ROUND(I317*H317,2)</f>
        <v>0</v>
      </c>
      <c r="BL317" s="19" t="s">
        <v>252</v>
      </c>
      <c r="BM317" s="218" t="s">
        <v>1185</v>
      </c>
    </row>
    <row r="318" s="2" customFormat="1">
      <c r="A318" s="40"/>
      <c r="B318" s="41"/>
      <c r="C318" s="42"/>
      <c r="D318" s="220" t="s">
        <v>179</v>
      </c>
      <c r="E318" s="42"/>
      <c r="F318" s="221" t="s">
        <v>614</v>
      </c>
      <c r="G318" s="42"/>
      <c r="H318" s="42"/>
      <c r="I318" s="222"/>
      <c r="J318" s="42"/>
      <c r="K318" s="42"/>
      <c r="L318" s="46"/>
      <c r="M318" s="223"/>
      <c r="N318" s="224"/>
      <c r="O318" s="86"/>
      <c r="P318" s="86"/>
      <c r="Q318" s="86"/>
      <c r="R318" s="86"/>
      <c r="S318" s="86"/>
      <c r="T318" s="87"/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T318" s="19" t="s">
        <v>179</v>
      </c>
      <c r="AU318" s="19" t="s">
        <v>79</v>
      </c>
    </row>
    <row r="319" s="2" customFormat="1">
      <c r="A319" s="40"/>
      <c r="B319" s="41"/>
      <c r="C319" s="42"/>
      <c r="D319" s="225" t="s">
        <v>181</v>
      </c>
      <c r="E319" s="42"/>
      <c r="F319" s="226" t="s">
        <v>615</v>
      </c>
      <c r="G319" s="42"/>
      <c r="H319" s="42"/>
      <c r="I319" s="222"/>
      <c r="J319" s="42"/>
      <c r="K319" s="42"/>
      <c r="L319" s="46"/>
      <c r="M319" s="223"/>
      <c r="N319" s="224"/>
      <c r="O319" s="86"/>
      <c r="P319" s="86"/>
      <c r="Q319" s="86"/>
      <c r="R319" s="86"/>
      <c r="S319" s="86"/>
      <c r="T319" s="87"/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T319" s="19" t="s">
        <v>181</v>
      </c>
      <c r="AU319" s="19" t="s">
        <v>79</v>
      </c>
    </row>
    <row r="320" s="2" customFormat="1" ht="16.5" customHeight="1">
      <c r="A320" s="40"/>
      <c r="B320" s="41"/>
      <c r="C320" s="248" t="s">
        <v>585</v>
      </c>
      <c r="D320" s="248" t="s">
        <v>265</v>
      </c>
      <c r="E320" s="249" t="s">
        <v>617</v>
      </c>
      <c r="F320" s="250" t="s">
        <v>618</v>
      </c>
      <c r="G320" s="251" t="s">
        <v>608</v>
      </c>
      <c r="H320" s="252">
        <v>0.025000000000000001</v>
      </c>
      <c r="I320" s="253"/>
      <c r="J320" s="254">
        <f>ROUND(I320*H320,2)</f>
        <v>0</v>
      </c>
      <c r="K320" s="250" t="s">
        <v>19</v>
      </c>
      <c r="L320" s="255"/>
      <c r="M320" s="256" t="s">
        <v>19</v>
      </c>
      <c r="N320" s="257" t="s">
        <v>40</v>
      </c>
      <c r="O320" s="86"/>
      <c r="P320" s="216">
        <f>O320*H320</f>
        <v>0</v>
      </c>
      <c r="Q320" s="216">
        <v>0.17000000000000001</v>
      </c>
      <c r="R320" s="216">
        <f>Q320*H320</f>
        <v>0.0042500000000000003</v>
      </c>
      <c r="S320" s="216">
        <v>0</v>
      </c>
      <c r="T320" s="217">
        <f>S320*H320</f>
        <v>0</v>
      </c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R320" s="218" t="s">
        <v>314</v>
      </c>
      <c r="AT320" s="218" t="s">
        <v>265</v>
      </c>
      <c r="AU320" s="218" t="s">
        <v>79</v>
      </c>
      <c r="AY320" s="19" t="s">
        <v>170</v>
      </c>
      <c r="BE320" s="219">
        <f>IF(N320="základní",J320,0)</f>
        <v>0</v>
      </c>
      <c r="BF320" s="219">
        <f>IF(N320="snížená",J320,0)</f>
        <v>0</v>
      </c>
      <c r="BG320" s="219">
        <f>IF(N320="zákl. přenesená",J320,0)</f>
        <v>0</v>
      </c>
      <c r="BH320" s="219">
        <f>IF(N320="sníž. přenesená",J320,0)</f>
        <v>0</v>
      </c>
      <c r="BI320" s="219">
        <f>IF(N320="nulová",J320,0)</f>
        <v>0</v>
      </c>
      <c r="BJ320" s="19" t="s">
        <v>77</v>
      </c>
      <c r="BK320" s="219">
        <f>ROUND(I320*H320,2)</f>
        <v>0</v>
      </c>
      <c r="BL320" s="19" t="s">
        <v>252</v>
      </c>
      <c r="BM320" s="218" t="s">
        <v>1186</v>
      </c>
    </row>
    <row r="321" s="2" customFormat="1">
      <c r="A321" s="40"/>
      <c r="B321" s="41"/>
      <c r="C321" s="42"/>
      <c r="D321" s="220" t="s">
        <v>179</v>
      </c>
      <c r="E321" s="42"/>
      <c r="F321" s="221" t="s">
        <v>618</v>
      </c>
      <c r="G321" s="42"/>
      <c r="H321" s="42"/>
      <c r="I321" s="222"/>
      <c r="J321" s="42"/>
      <c r="K321" s="42"/>
      <c r="L321" s="46"/>
      <c r="M321" s="223"/>
      <c r="N321" s="224"/>
      <c r="O321" s="86"/>
      <c r="P321" s="86"/>
      <c r="Q321" s="86"/>
      <c r="R321" s="86"/>
      <c r="S321" s="86"/>
      <c r="T321" s="87"/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T321" s="19" t="s">
        <v>179</v>
      </c>
      <c r="AU321" s="19" t="s">
        <v>79</v>
      </c>
    </row>
    <row r="322" s="2" customFormat="1" ht="24.15" customHeight="1">
      <c r="A322" s="40"/>
      <c r="B322" s="41"/>
      <c r="C322" s="207" t="s">
        <v>591</v>
      </c>
      <c r="D322" s="207" t="s">
        <v>172</v>
      </c>
      <c r="E322" s="208" t="s">
        <v>621</v>
      </c>
      <c r="F322" s="209" t="s">
        <v>622</v>
      </c>
      <c r="G322" s="210" t="s">
        <v>268</v>
      </c>
      <c r="H322" s="211">
        <v>1</v>
      </c>
      <c r="I322" s="212"/>
      <c r="J322" s="213">
        <f>ROUND(I322*H322,2)</f>
        <v>0</v>
      </c>
      <c r="K322" s="209" t="s">
        <v>176</v>
      </c>
      <c r="L322" s="46"/>
      <c r="M322" s="214" t="s">
        <v>19</v>
      </c>
      <c r="N322" s="215" t="s">
        <v>40</v>
      </c>
      <c r="O322" s="86"/>
      <c r="P322" s="216">
        <f>O322*H322</f>
        <v>0</v>
      </c>
      <c r="Q322" s="216">
        <v>0</v>
      </c>
      <c r="R322" s="216">
        <f>Q322*H322</f>
        <v>0</v>
      </c>
      <c r="S322" s="216">
        <v>0</v>
      </c>
      <c r="T322" s="217">
        <f>S322*H322</f>
        <v>0</v>
      </c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R322" s="218" t="s">
        <v>252</v>
      </c>
      <c r="AT322" s="218" t="s">
        <v>172</v>
      </c>
      <c r="AU322" s="218" t="s">
        <v>79</v>
      </c>
      <c r="AY322" s="19" t="s">
        <v>170</v>
      </c>
      <c r="BE322" s="219">
        <f>IF(N322="základní",J322,0)</f>
        <v>0</v>
      </c>
      <c r="BF322" s="219">
        <f>IF(N322="snížená",J322,0)</f>
        <v>0</v>
      </c>
      <c r="BG322" s="219">
        <f>IF(N322="zákl. přenesená",J322,0)</f>
        <v>0</v>
      </c>
      <c r="BH322" s="219">
        <f>IF(N322="sníž. přenesená",J322,0)</f>
        <v>0</v>
      </c>
      <c r="BI322" s="219">
        <f>IF(N322="nulová",J322,0)</f>
        <v>0</v>
      </c>
      <c r="BJ322" s="19" t="s">
        <v>77</v>
      </c>
      <c r="BK322" s="219">
        <f>ROUND(I322*H322,2)</f>
        <v>0</v>
      </c>
      <c r="BL322" s="19" t="s">
        <v>252</v>
      </c>
      <c r="BM322" s="218" t="s">
        <v>1187</v>
      </c>
    </row>
    <row r="323" s="2" customFormat="1">
      <c r="A323" s="40"/>
      <c r="B323" s="41"/>
      <c r="C323" s="42"/>
      <c r="D323" s="220" t="s">
        <v>179</v>
      </c>
      <c r="E323" s="42"/>
      <c r="F323" s="221" t="s">
        <v>624</v>
      </c>
      <c r="G323" s="42"/>
      <c r="H323" s="42"/>
      <c r="I323" s="222"/>
      <c r="J323" s="42"/>
      <c r="K323" s="42"/>
      <c r="L323" s="46"/>
      <c r="M323" s="223"/>
      <c r="N323" s="224"/>
      <c r="O323" s="86"/>
      <c r="P323" s="86"/>
      <c r="Q323" s="86"/>
      <c r="R323" s="86"/>
      <c r="S323" s="86"/>
      <c r="T323" s="87"/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T323" s="19" t="s">
        <v>179</v>
      </c>
      <c r="AU323" s="19" t="s">
        <v>79</v>
      </c>
    </row>
    <row r="324" s="2" customFormat="1">
      <c r="A324" s="40"/>
      <c r="B324" s="41"/>
      <c r="C324" s="42"/>
      <c r="D324" s="225" t="s">
        <v>181</v>
      </c>
      <c r="E324" s="42"/>
      <c r="F324" s="226" t="s">
        <v>625</v>
      </c>
      <c r="G324" s="42"/>
      <c r="H324" s="42"/>
      <c r="I324" s="222"/>
      <c r="J324" s="42"/>
      <c r="K324" s="42"/>
      <c r="L324" s="46"/>
      <c r="M324" s="223"/>
      <c r="N324" s="224"/>
      <c r="O324" s="86"/>
      <c r="P324" s="86"/>
      <c r="Q324" s="86"/>
      <c r="R324" s="86"/>
      <c r="S324" s="86"/>
      <c r="T324" s="87"/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T324" s="19" t="s">
        <v>181</v>
      </c>
      <c r="AU324" s="19" t="s">
        <v>79</v>
      </c>
    </row>
    <row r="325" s="2" customFormat="1" ht="24.15" customHeight="1">
      <c r="A325" s="40"/>
      <c r="B325" s="41"/>
      <c r="C325" s="248" t="s">
        <v>599</v>
      </c>
      <c r="D325" s="248" t="s">
        <v>265</v>
      </c>
      <c r="E325" s="249" t="s">
        <v>627</v>
      </c>
      <c r="F325" s="250" t="s">
        <v>628</v>
      </c>
      <c r="G325" s="251" t="s">
        <v>268</v>
      </c>
      <c r="H325" s="252">
        <v>1</v>
      </c>
      <c r="I325" s="253"/>
      <c r="J325" s="254">
        <f>ROUND(I325*H325,2)</f>
        <v>0</v>
      </c>
      <c r="K325" s="250" t="s">
        <v>176</v>
      </c>
      <c r="L325" s="255"/>
      <c r="M325" s="256" t="s">
        <v>19</v>
      </c>
      <c r="N325" s="257" t="s">
        <v>40</v>
      </c>
      <c r="O325" s="86"/>
      <c r="P325" s="216">
        <f>O325*H325</f>
        <v>0</v>
      </c>
      <c r="Q325" s="216">
        <v>0.0012099999999999999</v>
      </c>
      <c r="R325" s="216">
        <f>Q325*H325</f>
        <v>0.0012099999999999999</v>
      </c>
      <c r="S325" s="216">
        <v>0</v>
      </c>
      <c r="T325" s="217">
        <f>S325*H325</f>
        <v>0</v>
      </c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R325" s="218" t="s">
        <v>314</v>
      </c>
      <c r="AT325" s="218" t="s">
        <v>265</v>
      </c>
      <c r="AU325" s="218" t="s">
        <v>79</v>
      </c>
      <c r="AY325" s="19" t="s">
        <v>170</v>
      </c>
      <c r="BE325" s="219">
        <f>IF(N325="základní",J325,0)</f>
        <v>0</v>
      </c>
      <c r="BF325" s="219">
        <f>IF(N325="snížená",J325,0)</f>
        <v>0</v>
      </c>
      <c r="BG325" s="219">
        <f>IF(N325="zákl. přenesená",J325,0)</f>
        <v>0</v>
      </c>
      <c r="BH325" s="219">
        <f>IF(N325="sníž. přenesená",J325,0)</f>
        <v>0</v>
      </c>
      <c r="BI325" s="219">
        <f>IF(N325="nulová",J325,0)</f>
        <v>0</v>
      </c>
      <c r="BJ325" s="19" t="s">
        <v>77</v>
      </c>
      <c r="BK325" s="219">
        <f>ROUND(I325*H325,2)</f>
        <v>0</v>
      </c>
      <c r="BL325" s="19" t="s">
        <v>252</v>
      </c>
      <c r="BM325" s="218" t="s">
        <v>1188</v>
      </c>
    </row>
    <row r="326" s="2" customFormat="1">
      <c r="A326" s="40"/>
      <c r="B326" s="41"/>
      <c r="C326" s="42"/>
      <c r="D326" s="220" t="s">
        <v>179</v>
      </c>
      <c r="E326" s="42"/>
      <c r="F326" s="221" t="s">
        <v>628</v>
      </c>
      <c r="G326" s="42"/>
      <c r="H326" s="42"/>
      <c r="I326" s="222"/>
      <c r="J326" s="42"/>
      <c r="K326" s="42"/>
      <c r="L326" s="46"/>
      <c r="M326" s="223"/>
      <c r="N326" s="224"/>
      <c r="O326" s="86"/>
      <c r="P326" s="86"/>
      <c r="Q326" s="86"/>
      <c r="R326" s="86"/>
      <c r="S326" s="86"/>
      <c r="T326" s="87"/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T326" s="19" t="s">
        <v>179</v>
      </c>
      <c r="AU326" s="19" t="s">
        <v>79</v>
      </c>
    </row>
    <row r="327" s="2" customFormat="1" ht="24.15" customHeight="1">
      <c r="A327" s="40"/>
      <c r="B327" s="41"/>
      <c r="C327" s="207" t="s">
        <v>605</v>
      </c>
      <c r="D327" s="207" t="s">
        <v>172</v>
      </c>
      <c r="E327" s="208" t="s">
        <v>631</v>
      </c>
      <c r="F327" s="209" t="s">
        <v>632</v>
      </c>
      <c r="G327" s="210" t="s">
        <v>268</v>
      </c>
      <c r="H327" s="211">
        <v>3</v>
      </c>
      <c r="I327" s="212"/>
      <c r="J327" s="213">
        <f>ROUND(I327*H327,2)</f>
        <v>0</v>
      </c>
      <c r="K327" s="209" t="s">
        <v>176</v>
      </c>
      <c r="L327" s="46"/>
      <c r="M327" s="214" t="s">
        <v>19</v>
      </c>
      <c r="N327" s="215" t="s">
        <v>40</v>
      </c>
      <c r="O327" s="86"/>
      <c r="P327" s="216">
        <f>O327*H327</f>
        <v>0</v>
      </c>
      <c r="Q327" s="216">
        <v>0</v>
      </c>
      <c r="R327" s="216">
        <f>Q327*H327</f>
        <v>0</v>
      </c>
      <c r="S327" s="216">
        <v>0</v>
      </c>
      <c r="T327" s="217">
        <f>S327*H327</f>
        <v>0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18" t="s">
        <v>252</v>
      </c>
      <c r="AT327" s="218" t="s">
        <v>172</v>
      </c>
      <c r="AU327" s="218" t="s">
        <v>79</v>
      </c>
      <c r="AY327" s="19" t="s">
        <v>170</v>
      </c>
      <c r="BE327" s="219">
        <f>IF(N327="základní",J327,0)</f>
        <v>0</v>
      </c>
      <c r="BF327" s="219">
        <f>IF(N327="snížená",J327,0)</f>
        <v>0</v>
      </c>
      <c r="BG327" s="219">
        <f>IF(N327="zákl. přenesená",J327,0)</f>
        <v>0</v>
      </c>
      <c r="BH327" s="219">
        <f>IF(N327="sníž. přenesená",J327,0)</f>
        <v>0</v>
      </c>
      <c r="BI327" s="219">
        <f>IF(N327="nulová",J327,0)</f>
        <v>0</v>
      </c>
      <c r="BJ327" s="19" t="s">
        <v>77</v>
      </c>
      <c r="BK327" s="219">
        <f>ROUND(I327*H327,2)</f>
        <v>0</v>
      </c>
      <c r="BL327" s="19" t="s">
        <v>252</v>
      </c>
      <c r="BM327" s="218" t="s">
        <v>1189</v>
      </c>
    </row>
    <row r="328" s="2" customFormat="1">
      <c r="A328" s="40"/>
      <c r="B328" s="41"/>
      <c r="C328" s="42"/>
      <c r="D328" s="220" t="s">
        <v>179</v>
      </c>
      <c r="E328" s="42"/>
      <c r="F328" s="221" t="s">
        <v>634</v>
      </c>
      <c r="G328" s="42"/>
      <c r="H328" s="42"/>
      <c r="I328" s="222"/>
      <c r="J328" s="42"/>
      <c r="K328" s="42"/>
      <c r="L328" s="46"/>
      <c r="M328" s="223"/>
      <c r="N328" s="224"/>
      <c r="O328" s="86"/>
      <c r="P328" s="86"/>
      <c r="Q328" s="86"/>
      <c r="R328" s="86"/>
      <c r="S328" s="86"/>
      <c r="T328" s="87"/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T328" s="19" t="s">
        <v>179</v>
      </c>
      <c r="AU328" s="19" t="s">
        <v>79</v>
      </c>
    </row>
    <row r="329" s="2" customFormat="1">
      <c r="A329" s="40"/>
      <c r="B329" s="41"/>
      <c r="C329" s="42"/>
      <c r="D329" s="225" t="s">
        <v>181</v>
      </c>
      <c r="E329" s="42"/>
      <c r="F329" s="226" t="s">
        <v>635</v>
      </c>
      <c r="G329" s="42"/>
      <c r="H329" s="42"/>
      <c r="I329" s="222"/>
      <c r="J329" s="42"/>
      <c r="K329" s="42"/>
      <c r="L329" s="46"/>
      <c r="M329" s="223"/>
      <c r="N329" s="224"/>
      <c r="O329" s="86"/>
      <c r="P329" s="86"/>
      <c r="Q329" s="86"/>
      <c r="R329" s="86"/>
      <c r="S329" s="86"/>
      <c r="T329" s="87"/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T329" s="19" t="s">
        <v>181</v>
      </c>
      <c r="AU329" s="19" t="s">
        <v>79</v>
      </c>
    </row>
    <row r="330" s="2" customFormat="1" ht="24.15" customHeight="1">
      <c r="A330" s="40"/>
      <c r="B330" s="41"/>
      <c r="C330" s="248" t="s">
        <v>610</v>
      </c>
      <c r="D330" s="248" t="s">
        <v>265</v>
      </c>
      <c r="E330" s="249" t="s">
        <v>637</v>
      </c>
      <c r="F330" s="250" t="s">
        <v>638</v>
      </c>
      <c r="G330" s="251" t="s">
        <v>268</v>
      </c>
      <c r="H330" s="252">
        <v>3</v>
      </c>
      <c r="I330" s="253"/>
      <c r="J330" s="254">
        <f>ROUND(I330*H330,2)</f>
        <v>0</v>
      </c>
      <c r="K330" s="250" t="s">
        <v>176</v>
      </c>
      <c r="L330" s="255"/>
      <c r="M330" s="256" t="s">
        <v>19</v>
      </c>
      <c r="N330" s="257" t="s">
        <v>40</v>
      </c>
      <c r="O330" s="86"/>
      <c r="P330" s="216">
        <f>O330*H330</f>
        <v>0</v>
      </c>
      <c r="Q330" s="216">
        <v>9.0000000000000006E-05</v>
      </c>
      <c r="R330" s="216">
        <f>Q330*H330</f>
        <v>0.00027</v>
      </c>
      <c r="S330" s="216">
        <v>0</v>
      </c>
      <c r="T330" s="217">
        <f>S330*H330</f>
        <v>0</v>
      </c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R330" s="218" t="s">
        <v>314</v>
      </c>
      <c r="AT330" s="218" t="s">
        <v>265</v>
      </c>
      <c r="AU330" s="218" t="s">
        <v>79</v>
      </c>
      <c r="AY330" s="19" t="s">
        <v>170</v>
      </c>
      <c r="BE330" s="219">
        <f>IF(N330="základní",J330,0)</f>
        <v>0</v>
      </c>
      <c r="BF330" s="219">
        <f>IF(N330="snížená",J330,0)</f>
        <v>0</v>
      </c>
      <c r="BG330" s="219">
        <f>IF(N330="zákl. přenesená",J330,0)</f>
        <v>0</v>
      </c>
      <c r="BH330" s="219">
        <f>IF(N330="sníž. přenesená",J330,0)</f>
        <v>0</v>
      </c>
      <c r="BI330" s="219">
        <f>IF(N330="nulová",J330,0)</f>
        <v>0</v>
      </c>
      <c r="BJ330" s="19" t="s">
        <v>77</v>
      </c>
      <c r="BK330" s="219">
        <f>ROUND(I330*H330,2)</f>
        <v>0</v>
      </c>
      <c r="BL330" s="19" t="s">
        <v>252</v>
      </c>
      <c r="BM330" s="218" t="s">
        <v>1190</v>
      </c>
    </row>
    <row r="331" s="2" customFormat="1">
      <c r="A331" s="40"/>
      <c r="B331" s="41"/>
      <c r="C331" s="42"/>
      <c r="D331" s="220" t="s">
        <v>179</v>
      </c>
      <c r="E331" s="42"/>
      <c r="F331" s="221" t="s">
        <v>638</v>
      </c>
      <c r="G331" s="42"/>
      <c r="H331" s="42"/>
      <c r="I331" s="222"/>
      <c r="J331" s="42"/>
      <c r="K331" s="42"/>
      <c r="L331" s="46"/>
      <c r="M331" s="223"/>
      <c r="N331" s="224"/>
      <c r="O331" s="86"/>
      <c r="P331" s="86"/>
      <c r="Q331" s="86"/>
      <c r="R331" s="86"/>
      <c r="S331" s="86"/>
      <c r="T331" s="87"/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T331" s="19" t="s">
        <v>179</v>
      </c>
      <c r="AU331" s="19" t="s">
        <v>79</v>
      </c>
    </row>
    <row r="332" s="2" customFormat="1" ht="24.15" customHeight="1">
      <c r="A332" s="40"/>
      <c r="B332" s="41"/>
      <c r="C332" s="207" t="s">
        <v>616</v>
      </c>
      <c r="D332" s="207" t="s">
        <v>172</v>
      </c>
      <c r="E332" s="208" t="s">
        <v>641</v>
      </c>
      <c r="F332" s="209" t="s">
        <v>642</v>
      </c>
      <c r="G332" s="210" t="s">
        <v>268</v>
      </c>
      <c r="H332" s="211">
        <v>9</v>
      </c>
      <c r="I332" s="212"/>
      <c r="J332" s="213">
        <f>ROUND(I332*H332,2)</f>
        <v>0</v>
      </c>
      <c r="K332" s="209" t="s">
        <v>176</v>
      </c>
      <c r="L332" s="46"/>
      <c r="M332" s="214" t="s">
        <v>19</v>
      </c>
      <c r="N332" s="215" t="s">
        <v>40</v>
      </c>
      <c r="O332" s="86"/>
      <c r="P332" s="216">
        <f>O332*H332</f>
        <v>0</v>
      </c>
      <c r="Q332" s="216">
        <v>0</v>
      </c>
      <c r="R332" s="216">
        <f>Q332*H332</f>
        <v>0</v>
      </c>
      <c r="S332" s="216">
        <v>0</v>
      </c>
      <c r="T332" s="217">
        <f>S332*H332</f>
        <v>0</v>
      </c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R332" s="218" t="s">
        <v>252</v>
      </c>
      <c r="AT332" s="218" t="s">
        <v>172</v>
      </c>
      <c r="AU332" s="218" t="s">
        <v>79</v>
      </c>
      <c r="AY332" s="19" t="s">
        <v>170</v>
      </c>
      <c r="BE332" s="219">
        <f>IF(N332="základní",J332,0)</f>
        <v>0</v>
      </c>
      <c r="BF332" s="219">
        <f>IF(N332="snížená",J332,0)</f>
        <v>0</v>
      </c>
      <c r="BG332" s="219">
        <f>IF(N332="zákl. přenesená",J332,0)</f>
        <v>0</v>
      </c>
      <c r="BH332" s="219">
        <f>IF(N332="sníž. přenesená",J332,0)</f>
        <v>0</v>
      </c>
      <c r="BI332" s="219">
        <f>IF(N332="nulová",J332,0)</f>
        <v>0</v>
      </c>
      <c r="BJ332" s="19" t="s">
        <v>77</v>
      </c>
      <c r="BK332" s="219">
        <f>ROUND(I332*H332,2)</f>
        <v>0</v>
      </c>
      <c r="BL332" s="19" t="s">
        <v>252</v>
      </c>
      <c r="BM332" s="218" t="s">
        <v>1191</v>
      </c>
    </row>
    <row r="333" s="2" customFormat="1">
      <c r="A333" s="40"/>
      <c r="B333" s="41"/>
      <c r="C333" s="42"/>
      <c r="D333" s="220" t="s">
        <v>179</v>
      </c>
      <c r="E333" s="42"/>
      <c r="F333" s="221" t="s">
        <v>644</v>
      </c>
      <c r="G333" s="42"/>
      <c r="H333" s="42"/>
      <c r="I333" s="222"/>
      <c r="J333" s="42"/>
      <c r="K333" s="42"/>
      <c r="L333" s="46"/>
      <c r="M333" s="223"/>
      <c r="N333" s="224"/>
      <c r="O333" s="86"/>
      <c r="P333" s="86"/>
      <c r="Q333" s="86"/>
      <c r="R333" s="86"/>
      <c r="S333" s="86"/>
      <c r="T333" s="87"/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T333" s="19" t="s">
        <v>179</v>
      </c>
      <c r="AU333" s="19" t="s">
        <v>79</v>
      </c>
    </row>
    <row r="334" s="2" customFormat="1">
      <c r="A334" s="40"/>
      <c r="B334" s="41"/>
      <c r="C334" s="42"/>
      <c r="D334" s="225" t="s">
        <v>181</v>
      </c>
      <c r="E334" s="42"/>
      <c r="F334" s="226" t="s">
        <v>645</v>
      </c>
      <c r="G334" s="42"/>
      <c r="H334" s="42"/>
      <c r="I334" s="222"/>
      <c r="J334" s="42"/>
      <c r="K334" s="42"/>
      <c r="L334" s="46"/>
      <c r="M334" s="223"/>
      <c r="N334" s="224"/>
      <c r="O334" s="86"/>
      <c r="P334" s="86"/>
      <c r="Q334" s="86"/>
      <c r="R334" s="86"/>
      <c r="S334" s="86"/>
      <c r="T334" s="87"/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T334" s="19" t="s">
        <v>181</v>
      </c>
      <c r="AU334" s="19" t="s">
        <v>79</v>
      </c>
    </row>
    <row r="335" s="2" customFormat="1" ht="33" customHeight="1">
      <c r="A335" s="40"/>
      <c r="B335" s="41"/>
      <c r="C335" s="207" t="s">
        <v>620</v>
      </c>
      <c r="D335" s="207" t="s">
        <v>172</v>
      </c>
      <c r="E335" s="208" t="s">
        <v>651</v>
      </c>
      <c r="F335" s="209" t="s">
        <v>652</v>
      </c>
      <c r="G335" s="210" t="s">
        <v>268</v>
      </c>
      <c r="H335" s="211">
        <v>2</v>
      </c>
      <c r="I335" s="212"/>
      <c r="J335" s="213">
        <f>ROUND(I335*H335,2)</f>
        <v>0</v>
      </c>
      <c r="K335" s="209" t="s">
        <v>176</v>
      </c>
      <c r="L335" s="46"/>
      <c r="M335" s="214" t="s">
        <v>19</v>
      </c>
      <c r="N335" s="215" t="s">
        <v>40</v>
      </c>
      <c r="O335" s="86"/>
      <c r="P335" s="216">
        <f>O335*H335</f>
        <v>0</v>
      </c>
      <c r="Q335" s="216">
        <v>0</v>
      </c>
      <c r="R335" s="216">
        <f>Q335*H335</f>
        <v>0</v>
      </c>
      <c r="S335" s="216">
        <v>0</v>
      </c>
      <c r="T335" s="217">
        <f>S335*H335</f>
        <v>0</v>
      </c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R335" s="218" t="s">
        <v>252</v>
      </c>
      <c r="AT335" s="218" t="s">
        <v>172</v>
      </c>
      <c r="AU335" s="218" t="s">
        <v>79</v>
      </c>
      <c r="AY335" s="19" t="s">
        <v>170</v>
      </c>
      <c r="BE335" s="219">
        <f>IF(N335="základní",J335,0)</f>
        <v>0</v>
      </c>
      <c r="BF335" s="219">
        <f>IF(N335="snížená",J335,0)</f>
        <v>0</v>
      </c>
      <c r="BG335" s="219">
        <f>IF(N335="zákl. přenesená",J335,0)</f>
        <v>0</v>
      </c>
      <c r="BH335" s="219">
        <f>IF(N335="sníž. přenesená",J335,0)</f>
        <v>0</v>
      </c>
      <c r="BI335" s="219">
        <f>IF(N335="nulová",J335,0)</f>
        <v>0</v>
      </c>
      <c r="BJ335" s="19" t="s">
        <v>77</v>
      </c>
      <c r="BK335" s="219">
        <f>ROUND(I335*H335,2)</f>
        <v>0</v>
      </c>
      <c r="BL335" s="19" t="s">
        <v>252</v>
      </c>
      <c r="BM335" s="218" t="s">
        <v>1192</v>
      </c>
    </row>
    <row r="336" s="2" customFormat="1">
      <c r="A336" s="40"/>
      <c r="B336" s="41"/>
      <c r="C336" s="42"/>
      <c r="D336" s="220" t="s">
        <v>179</v>
      </c>
      <c r="E336" s="42"/>
      <c r="F336" s="221" t="s">
        <v>654</v>
      </c>
      <c r="G336" s="42"/>
      <c r="H336" s="42"/>
      <c r="I336" s="222"/>
      <c r="J336" s="42"/>
      <c r="K336" s="42"/>
      <c r="L336" s="46"/>
      <c r="M336" s="223"/>
      <c r="N336" s="224"/>
      <c r="O336" s="86"/>
      <c r="P336" s="86"/>
      <c r="Q336" s="86"/>
      <c r="R336" s="86"/>
      <c r="S336" s="86"/>
      <c r="T336" s="87"/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T336" s="19" t="s">
        <v>179</v>
      </c>
      <c r="AU336" s="19" t="s">
        <v>79</v>
      </c>
    </row>
    <row r="337" s="2" customFormat="1">
      <c r="A337" s="40"/>
      <c r="B337" s="41"/>
      <c r="C337" s="42"/>
      <c r="D337" s="225" t="s">
        <v>181</v>
      </c>
      <c r="E337" s="42"/>
      <c r="F337" s="226" t="s">
        <v>655</v>
      </c>
      <c r="G337" s="42"/>
      <c r="H337" s="42"/>
      <c r="I337" s="222"/>
      <c r="J337" s="42"/>
      <c r="K337" s="42"/>
      <c r="L337" s="46"/>
      <c r="M337" s="223"/>
      <c r="N337" s="224"/>
      <c r="O337" s="86"/>
      <c r="P337" s="86"/>
      <c r="Q337" s="86"/>
      <c r="R337" s="86"/>
      <c r="S337" s="86"/>
      <c r="T337" s="87"/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T337" s="19" t="s">
        <v>181</v>
      </c>
      <c r="AU337" s="19" t="s">
        <v>79</v>
      </c>
    </row>
    <row r="338" s="2" customFormat="1" ht="24.15" customHeight="1">
      <c r="A338" s="40"/>
      <c r="B338" s="41"/>
      <c r="C338" s="248" t="s">
        <v>626</v>
      </c>
      <c r="D338" s="248" t="s">
        <v>265</v>
      </c>
      <c r="E338" s="249" t="s">
        <v>657</v>
      </c>
      <c r="F338" s="250" t="s">
        <v>658</v>
      </c>
      <c r="G338" s="251" t="s">
        <v>268</v>
      </c>
      <c r="H338" s="252">
        <v>2</v>
      </c>
      <c r="I338" s="253"/>
      <c r="J338" s="254">
        <f>ROUND(I338*H338,2)</f>
        <v>0</v>
      </c>
      <c r="K338" s="250" t="s">
        <v>176</v>
      </c>
      <c r="L338" s="255"/>
      <c r="M338" s="256" t="s">
        <v>19</v>
      </c>
      <c r="N338" s="257" t="s">
        <v>40</v>
      </c>
      <c r="O338" s="86"/>
      <c r="P338" s="216">
        <f>O338*H338</f>
        <v>0</v>
      </c>
      <c r="Q338" s="216">
        <v>6.0000000000000002E-05</v>
      </c>
      <c r="R338" s="216">
        <f>Q338*H338</f>
        <v>0.00012</v>
      </c>
      <c r="S338" s="216">
        <v>0</v>
      </c>
      <c r="T338" s="217">
        <f>S338*H338</f>
        <v>0</v>
      </c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R338" s="218" t="s">
        <v>314</v>
      </c>
      <c r="AT338" s="218" t="s">
        <v>265</v>
      </c>
      <c r="AU338" s="218" t="s">
        <v>79</v>
      </c>
      <c r="AY338" s="19" t="s">
        <v>170</v>
      </c>
      <c r="BE338" s="219">
        <f>IF(N338="základní",J338,0)</f>
        <v>0</v>
      </c>
      <c r="BF338" s="219">
        <f>IF(N338="snížená",J338,0)</f>
        <v>0</v>
      </c>
      <c r="BG338" s="219">
        <f>IF(N338="zákl. přenesená",J338,0)</f>
        <v>0</v>
      </c>
      <c r="BH338" s="219">
        <f>IF(N338="sníž. přenesená",J338,0)</f>
        <v>0</v>
      </c>
      <c r="BI338" s="219">
        <f>IF(N338="nulová",J338,0)</f>
        <v>0</v>
      </c>
      <c r="BJ338" s="19" t="s">
        <v>77</v>
      </c>
      <c r="BK338" s="219">
        <f>ROUND(I338*H338,2)</f>
        <v>0</v>
      </c>
      <c r="BL338" s="19" t="s">
        <v>252</v>
      </c>
      <c r="BM338" s="218" t="s">
        <v>1193</v>
      </c>
    </row>
    <row r="339" s="2" customFormat="1">
      <c r="A339" s="40"/>
      <c r="B339" s="41"/>
      <c r="C339" s="42"/>
      <c r="D339" s="220" t="s">
        <v>179</v>
      </c>
      <c r="E339" s="42"/>
      <c r="F339" s="221" t="s">
        <v>658</v>
      </c>
      <c r="G339" s="42"/>
      <c r="H339" s="42"/>
      <c r="I339" s="222"/>
      <c r="J339" s="42"/>
      <c r="K339" s="42"/>
      <c r="L339" s="46"/>
      <c r="M339" s="223"/>
      <c r="N339" s="224"/>
      <c r="O339" s="86"/>
      <c r="P339" s="86"/>
      <c r="Q339" s="86"/>
      <c r="R339" s="86"/>
      <c r="S339" s="86"/>
      <c r="T339" s="87"/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T339" s="19" t="s">
        <v>179</v>
      </c>
      <c r="AU339" s="19" t="s">
        <v>79</v>
      </c>
    </row>
    <row r="340" s="2" customFormat="1" ht="24.15" customHeight="1">
      <c r="A340" s="40"/>
      <c r="B340" s="41"/>
      <c r="C340" s="207" t="s">
        <v>630</v>
      </c>
      <c r="D340" s="207" t="s">
        <v>172</v>
      </c>
      <c r="E340" s="208" t="s">
        <v>661</v>
      </c>
      <c r="F340" s="209" t="s">
        <v>662</v>
      </c>
      <c r="G340" s="210" t="s">
        <v>268</v>
      </c>
      <c r="H340" s="211">
        <v>2</v>
      </c>
      <c r="I340" s="212"/>
      <c r="J340" s="213">
        <f>ROUND(I340*H340,2)</f>
        <v>0</v>
      </c>
      <c r="K340" s="209" t="s">
        <v>176</v>
      </c>
      <c r="L340" s="46"/>
      <c r="M340" s="214" t="s">
        <v>19</v>
      </c>
      <c r="N340" s="215" t="s">
        <v>40</v>
      </c>
      <c r="O340" s="86"/>
      <c r="P340" s="216">
        <f>O340*H340</f>
        <v>0</v>
      </c>
      <c r="Q340" s="216">
        <v>0</v>
      </c>
      <c r="R340" s="216">
        <f>Q340*H340</f>
        <v>0</v>
      </c>
      <c r="S340" s="216">
        <v>0</v>
      </c>
      <c r="T340" s="217">
        <f>S340*H340</f>
        <v>0</v>
      </c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R340" s="218" t="s">
        <v>252</v>
      </c>
      <c r="AT340" s="218" t="s">
        <v>172</v>
      </c>
      <c r="AU340" s="218" t="s">
        <v>79</v>
      </c>
      <c r="AY340" s="19" t="s">
        <v>170</v>
      </c>
      <c r="BE340" s="219">
        <f>IF(N340="základní",J340,0)</f>
        <v>0</v>
      </c>
      <c r="BF340" s="219">
        <f>IF(N340="snížená",J340,0)</f>
        <v>0</v>
      </c>
      <c r="BG340" s="219">
        <f>IF(N340="zákl. přenesená",J340,0)</f>
        <v>0</v>
      </c>
      <c r="BH340" s="219">
        <f>IF(N340="sníž. přenesená",J340,0)</f>
        <v>0</v>
      </c>
      <c r="BI340" s="219">
        <f>IF(N340="nulová",J340,0)</f>
        <v>0</v>
      </c>
      <c r="BJ340" s="19" t="s">
        <v>77</v>
      </c>
      <c r="BK340" s="219">
        <f>ROUND(I340*H340,2)</f>
        <v>0</v>
      </c>
      <c r="BL340" s="19" t="s">
        <v>252</v>
      </c>
      <c r="BM340" s="218" t="s">
        <v>1194</v>
      </c>
    </row>
    <row r="341" s="2" customFormat="1">
      <c r="A341" s="40"/>
      <c r="B341" s="41"/>
      <c r="C341" s="42"/>
      <c r="D341" s="220" t="s">
        <v>179</v>
      </c>
      <c r="E341" s="42"/>
      <c r="F341" s="221" t="s">
        <v>664</v>
      </c>
      <c r="G341" s="42"/>
      <c r="H341" s="42"/>
      <c r="I341" s="222"/>
      <c r="J341" s="42"/>
      <c r="K341" s="42"/>
      <c r="L341" s="46"/>
      <c r="M341" s="223"/>
      <c r="N341" s="224"/>
      <c r="O341" s="86"/>
      <c r="P341" s="86"/>
      <c r="Q341" s="86"/>
      <c r="R341" s="86"/>
      <c r="S341" s="86"/>
      <c r="T341" s="87"/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T341" s="19" t="s">
        <v>179</v>
      </c>
      <c r="AU341" s="19" t="s">
        <v>79</v>
      </c>
    </row>
    <row r="342" s="2" customFormat="1">
      <c r="A342" s="40"/>
      <c r="B342" s="41"/>
      <c r="C342" s="42"/>
      <c r="D342" s="225" t="s">
        <v>181</v>
      </c>
      <c r="E342" s="42"/>
      <c r="F342" s="226" t="s">
        <v>665</v>
      </c>
      <c r="G342" s="42"/>
      <c r="H342" s="42"/>
      <c r="I342" s="222"/>
      <c r="J342" s="42"/>
      <c r="K342" s="42"/>
      <c r="L342" s="46"/>
      <c r="M342" s="223"/>
      <c r="N342" s="224"/>
      <c r="O342" s="86"/>
      <c r="P342" s="86"/>
      <c r="Q342" s="86"/>
      <c r="R342" s="86"/>
      <c r="S342" s="86"/>
      <c r="T342" s="87"/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T342" s="19" t="s">
        <v>181</v>
      </c>
      <c r="AU342" s="19" t="s">
        <v>79</v>
      </c>
    </row>
    <row r="343" s="2" customFormat="1" ht="24.15" customHeight="1">
      <c r="A343" s="40"/>
      <c r="B343" s="41"/>
      <c r="C343" s="248" t="s">
        <v>636</v>
      </c>
      <c r="D343" s="248" t="s">
        <v>265</v>
      </c>
      <c r="E343" s="249" t="s">
        <v>667</v>
      </c>
      <c r="F343" s="250" t="s">
        <v>668</v>
      </c>
      <c r="G343" s="251" t="s">
        <v>268</v>
      </c>
      <c r="H343" s="252">
        <v>1</v>
      </c>
      <c r="I343" s="253"/>
      <c r="J343" s="254">
        <f>ROUND(I343*H343,2)</f>
        <v>0</v>
      </c>
      <c r="K343" s="250" t="s">
        <v>176</v>
      </c>
      <c r="L343" s="255"/>
      <c r="M343" s="256" t="s">
        <v>19</v>
      </c>
      <c r="N343" s="257" t="s">
        <v>40</v>
      </c>
      <c r="O343" s="86"/>
      <c r="P343" s="216">
        <f>O343*H343</f>
        <v>0</v>
      </c>
      <c r="Q343" s="216">
        <v>0.00040000000000000002</v>
      </c>
      <c r="R343" s="216">
        <f>Q343*H343</f>
        <v>0.00040000000000000002</v>
      </c>
      <c r="S343" s="216">
        <v>0</v>
      </c>
      <c r="T343" s="217">
        <f>S343*H343</f>
        <v>0</v>
      </c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R343" s="218" t="s">
        <v>314</v>
      </c>
      <c r="AT343" s="218" t="s">
        <v>265</v>
      </c>
      <c r="AU343" s="218" t="s">
        <v>79</v>
      </c>
      <c r="AY343" s="19" t="s">
        <v>170</v>
      </c>
      <c r="BE343" s="219">
        <f>IF(N343="základní",J343,0)</f>
        <v>0</v>
      </c>
      <c r="BF343" s="219">
        <f>IF(N343="snížená",J343,0)</f>
        <v>0</v>
      </c>
      <c r="BG343" s="219">
        <f>IF(N343="zákl. přenesená",J343,0)</f>
        <v>0</v>
      </c>
      <c r="BH343" s="219">
        <f>IF(N343="sníž. přenesená",J343,0)</f>
        <v>0</v>
      </c>
      <c r="BI343" s="219">
        <f>IF(N343="nulová",J343,0)</f>
        <v>0</v>
      </c>
      <c r="BJ343" s="19" t="s">
        <v>77</v>
      </c>
      <c r="BK343" s="219">
        <f>ROUND(I343*H343,2)</f>
        <v>0</v>
      </c>
      <c r="BL343" s="19" t="s">
        <v>252</v>
      </c>
      <c r="BM343" s="218" t="s">
        <v>1195</v>
      </c>
    </row>
    <row r="344" s="2" customFormat="1">
      <c r="A344" s="40"/>
      <c r="B344" s="41"/>
      <c r="C344" s="42"/>
      <c r="D344" s="220" t="s">
        <v>179</v>
      </c>
      <c r="E344" s="42"/>
      <c r="F344" s="221" t="s">
        <v>668</v>
      </c>
      <c r="G344" s="42"/>
      <c r="H344" s="42"/>
      <c r="I344" s="222"/>
      <c r="J344" s="42"/>
      <c r="K344" s="42"/>
      <c r="L344" s="46"/>
      <c r="M344" s="223"/>
      <c r="N344" s="224"/>
      <c r="O344" s="86"/>
      <c r="P344" s="86"/>
      <c r="Q344" s="86"/>
      <c r="R344" s="86"/>
      <c r="S344" s="86"/>
      <c r="T344" s="87"/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T344" s="19" t="s">
        <v>179</v>
      </c>
      <c r="AU344" s="19" t="s">
        <v>79</v>
      </c>
    </row>
    <row r="345" s="2" customFormat="1" ht="24.15" customHeight="1">
      <c r="A345" s="40"/>
      <c r="B345" s="41"/>
      <c r="C345" s="248" t="s">
        <v>640</v>
      </c>
      <c r="D345" s="248" t="s">
        <v>265</v>
      </c>
      <c r="E345" s="249" t="s">
        <v>671</v>
      </c>
      <c r="F345" s="250" t="s">
        <v>672</v>
      </c>
      <c r="G345" s="251" t="s">
        <v>268</v>
      </c>
      <c r="H345" s="252">
        <v>1</v>
      </c>
      <c r="I345" s="253"/>
      <c r="J345" s="254">
        <f>ROUND(I345*H345,2)</f>
        <v>0</v>
      </c>
      <c r="K345" s="250" t="s">
        <v>176</v>
      </c>
      <c r="L345" s="255"/>
      <c r="M345" s="256" t="s">
        <v>19</v>
      </c>
      <c r="N345" s="257" t="s">
        <v>40</v>
      </c>
      <c r="O345" s="86"/>
      <c r="P345" s="216">
        <f>O345*H345</f>
        <v>0</v>
      </c>
      <c r="Q345" s="216">
        <v>0.00040000000000000002</v>
      </c>
      <c r="R345" s="216">
        <f>Q345*H345</f>
        <v>0.00040000000000000002</v>
      </c>
      <c r="S345" s="216">
        <v>0</v>
      </c>
      <c r="T345" s="217">
        <f>S345*H345</f>
        <v>0</v>
      </c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R345" s="218" t="s">
        <v>314</v>
      </c>
      <c r="AT345" s="218" t="s">
        <v>265</v>
      </c>
      <c r="AU345" s="218" t="s">
        <v>79</v>
      </c>
      <c r="AY345" s="19" t="s">
        <v>170</v>
      </c>
      <c r="BE345" s="219">
        <f>IF(N345="základní",J345,0)</f>
        <v>0</v>
      </c>
      <c r="BF345" s="219">
        <f>IF(N345="snížená",J345,0)</f>
        <v>0</v>
      </c>
      <c r="BG345" s="219">
        <f>IF(N345="zákl. přenesená",J345,0)</f>
        <v>0</v>
      </c>
      <c r="BH345" s="219">
        <f>IF(N345="sníž. přenesená",J345,0)</f>
        <v>0</v>
      </c>
      <c r="BI345" s="219">
        <f>IF(N345="nulová",J345,0)</f>
        <v>0</v>
      </c>
      <c r="BJ345" s="19" t="s">
        <v>77</v>
      </c>
      <c r="BK345" s="219">
        <f>ROUND(I345*H345,2)</f>
        <v>0</v>
      </c>
      <c r="BL345" s="19" t="s">
        <v>252</v>
      </c>
      <c r="BM345" s="218" t="s">
        <v>1196</v>
      </c>
    </row>
    <row r="346" s="2" customFormat="1">
      <c r="A346" s="40"/>
      <c r="B346" s="41"/>
      <c r="C346" s="42"/>
      <c r="D346" s="220" t="s">
        <v>179</v>
      </c>
      <c r="E346" s="42"/>
      <c r="F346" s="221" t="s">
        <v>672</v>
      </c>
      <c r="G346" s="42"/>
      <c r="H346" s="42"/>
      <c r="I346" s="222"/>
      <c r="J346" s="42"/>
      <c r="K346" s="42"/>
      <c r="L346" s="46"/>
      <c r="M346" s="223"/>
      <c r="N346" s="224"/>
      <c r="O346" s="86"/>
      <c r="P346" s="86"/>
      <c r="Q346" s="86"/>
      <c r="R346" s="86"/>
      <c r="S346" s="86"/>
      <c r="T346" s="87"/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T346" s="19" t="s">
        <v>179</v>
      </c>
      <c r="AU346" s="19" t="s">
        <v>79</v>
      </c>
    </row>
    <row r="347" s="2" customFormat="1" ht="24.15" customHeight="1">
      <c r="A347" s="40"/>
      <c r="B347" s="41"/>
      <c r="C347" s="207" t="s">
        <v>646</v>
      </c>
      <c r="D347" s="207" t="s">
        <v>172</v>
      </c>
      <c r="E347" s="208" t="s">
        <v>675</v>
      </c>
      <c r="F347" s="209" t="s">
        <v>676</v>
      </c>
      <c r="G347" s="210" t="s">
        <v>268</v>
      </c>
      <c r="H347" s="211">
        <v>1</v>
      </c>
      <c r="I347" s="212"/>
      <c r="J347" s="213">
        <f>ROUND(I347*H347,2)</f>
        <v>0</v>
      </c>
      <c r="K347" s="209" t="s">
        <v>176</v>
      </c>
      <c r="L347" s="46"/>
      <c r="M347" s="214" t="s">
        <v>19</v>
      </c>
      <c r="N347" s="215" t="s">
        <v>40</v>
      </c>
      <c r="O347" s="86"/>
      <c r="P347" s="216">
        <f>O347*H347</f>
        <v>0</v>
      </c>
      <c r="Q347" s="216">
        <v>0</v>
      </c>
      <c r="R347" s="216">
        <f>Q347*H347</f>
        <v>0</v>
      </c>
      <c r="S347" s="216">
        <v>0</v>
      </c>
      <c r="T347" s="217">
        <f>S347*H347</f>
        <v>0</v>
      </c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R347" s="218" t="s">
        <v>252</v>
      </c>
      <c r="AT347" s="218" t="s">
        <v>172</v>
      </c>
      <c r="AU347" s="218" t="s">
        <v>79</v>
      </c>
      <c r="AY347" s="19" t="s">
        <v>170</v>
      </c>
      <c r="BE347" s="219">
        <f>IF(N347="základní",J347,0)</f>
        <v>0</v>
      </c>
      <c r="BF347" s="219">
        <f>IF(N347="snížená",J347,0)</f>
        <v>0</v>
      </c>
      <c r="BG347" s="219">
        <f>IF(N347="zákl. přenesená",J347,0)</f>
        <v>0</v>
      </c>
      <c r="BH347" s="219">
        <f>IF(N347="sníž. přenesená",J347,0)</f>
        <v>0</v>
      </c>
      <c r="BI347" s="219">
        <f>IF(N347="nulová",J347,0)</f>
        <v>0</v>
      </c>
      <c r="BJ347" s="19" t="s">
        <v>77</v>
      </c>
      <c r="BK347" s="219">
        <f>ROUND(I347*H347,2)</f>
        <v>0</v>
      </c>
      <c r="BL347" s="19" t="s">
        <v>252</v>
      </c>
      <c r="BM347" s="218" t="s">
        <v>1197</v>
      </c>
    </row>
    <row r="348" s="2" customFormat="1">
      <c r="A348" s="40"/>
      <c r="B348" s="41"/>
      <c r="C348" s="42"/>
      <c r="D348" s="220" t="s">
        <v>179</v>
      </c>
      <c r="E348" s="42"/>
      <c r="F348" s="221" t="s">
        <v>678</v>
      </c>
      <c r="G348" s="42"/>
      <c r="H348" s="42"/>
      <c r="I348" s="222"/>
      <c r="J348" s="42"/>
      <c r="K348" s="42"/>
      <c r="L348" s="46"/>
      <c r="M348" s="223"/>
      <c r="N348" s="224"/>
      <c r="O348" s="86"/>
      <c r="P348" s="86"/>
      <c r="Q348" s="86"/>
      <c r="R348" s="86"/>
      <c r="S348" s="86"/>
      <c r="T348" s="87"/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T348" s="19" t="s">
        <v>179</v>
      </c>
      <c r="AU348" s="19" t="s">
        <v>79</v>
      </c>
    </row>
    <row r="349" s="2" customFormat="1">
      <c r="A349" s="40"/>
      <c r="B349" s="41"/>
      <c r="C349" s="42"/>
      <c r="D349" s="225" t="s">
        <v>181</v>
      </c>
      <c r="E349" s="42"/>
      <c r="F349" s="226" t="s">
        <v>679</v>
      </c>
      <c r="G349" s="42"/>
      <c r="H349" s="42"/>
      <c r="I349" s="222"/>
      <c r="J349" s="42"/>
      <c r="K349" s="42"/>
      <c r="L349" s="46"/>
      <c r="M349" s="223"/>
      <c r="N349" s="224"/>
      <c r="O349" s="86"/>
      <c r="P349" s="86"/>
      <c r="Q349" s="86"/>
      <c r="R349" s="86"/>
      <c r="S349" s="86"/>
      <c r="T349" s="87"/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T349" s="19" t="s">
        <v>181</v>
      </c>
      <c r="AU349" s="19" t="s">
        <v>79</v>
      </c>
    </row>
    <row r="350" s="2" customFormat="1" ht="24.15" customHeight="1">
      <c r="A350" s="40"/>
      <c r="B350" s="41"/>
      <c r="C350" s="207" t="s">
        <v>650</v>
      </c>
      <c r="D350" s="207" t="s">
        <v>172</v>
      </c>
      <c r="E350" s="208" t="s">
        <v>681</v>
      </c>
      <c r="F350" s="209" t="s">
        <v>682</v>
      </c>
      <c r="G350" s="210" t="s">
        <v>268</v>
      </c>
      <c r="H350" s="211">
        <v>7</v>
      </c>
      <c r="I350" s="212"/>
      <c r="J350" s="213">
        <f>ROUND(I350*H350,2)</f>
        <v>0</v>
      </c>
      <c r="K350" s="209" t="s">
        <v>176</v>
      </c>
      <c r="L350" s="46"/>
      <c r="M350" s="214" t="s">
        <v>19</v>
      </c>
      <c r="N350" s="215" t="s">
        <v>40</v>
      </c>
      <c r="O350" s="86"/>
      <c r="P350" s="216">
        <f>O350*H350</f>
        <v>0</v>
      </c>
      <c r="Q350" s="216">
        <v>0</v>
      </c>
      <c r="R350" s="216">
        <f>Q350*H350</f>
        <v>0</v>
      </c>
      <c r="S350" s="216">
        <v>0</v>
      </c>
      <c r="T350" s="217">
        <f>S350*H350</f>
        <v>0</v>
      </c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R350" s="218" t="s">
        <v>252</v>
      </c>
      <c r="AT350" s="218" t="s">
        <v>172</v>
      </c>
      <c r="AU350" s="218" t="s">
        <v>79</v>
      </c>
      <c r="AY350" s="19" t="s">
        <v>170</v>
      </c>
      <c r="BE350" s="219">
        <f>IF(N350="základní",J350,0)</f>
        <v>0</v>
      </c>
      <c r="BF350" s="219">
        <f>IF(N350="snížená",J350,0)</f>
        <v>0</v>
      </c>
      <c r="BG350" s="219">
        <f>IF(N350="zákl. přenesená",J350,0)</f>
        <v>0</v>
      </c>
      <c r="BH350" s="219">
        <f>IF(N350="sníž. přenesená",J350,0)</f>
        <v>0</v>
      </c>
      <c r="BI350" s="219">
        <f>IF(N350="nulová",J350,0)</f>
        <v>0</v>
      </c>
      <c r="BJ350" s="19" t="s">
        <v>77</v>
      </c>
      <c r="BK350" s="219">
        <f>ROUND(I350*H350,2)</f>
        <v>0</v>
      </c>
      <c r="BL350" s="19" t="s">
        <v>252</v>
      </c>
      <c r="BM350" s="218" t="s">
        <v>1198</v>
      </c>
    </row>
    <row r="351" s="2" customFormat="1">
      <c r="A351" s="40"/>
      <c r="B351" s="41"/>
      <c r="C351" s="42"/>
      <c r="D351" s="220" t="s">
        <v>179</v>
      </c>
      <c r="E351" s="42"/>
      <c r="F351" s="221" t="s">
        <v>684</v>
      </c>
      <c r="G351" s="42"/>
      <c r="H351" s="42"/>
      <c r="I351" s="222"/>
      <c r="J351" s="42"/>
      <c r="K351" s="42"/>
      <c r="L351" s="46"/>
      <c r="M351" s="223"/>
      <c r="N351" s="224"/>
      <c r="O351" s="86"/>
      <c r="P351" s="86"/>
      <c r="Q351" s="86"/>
      <c r="R351" s="86"/>
      <c r="S351" s="86"/>
      <c r="T351" s="87"/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T351" s="19" t="s">
        <v>179</v>
      </c>
      <c r="AU351" s="19" t="s">
        <v>79</v>
      </c>
    </row>
    <row r="352" s="2" customFormat="1">
      <c r="A352" s="40"/>
      <c r="B352" s="41"/>
      <c r="C352" s="42"/>
      <c r="D352" s="225" t="s">
        <v>181</v>
      </c>
      <c r="E352" s="42"/>
      <c r="F352" s="226" t="s">
        <v>685</v>
      </c>
      <c r="G352" s="42"/>
      <c r="H352" s="42"/>
      <c r="I352" s="222"/>
      <c r="J352" s="42"/>
      <c r="K352" s="42"/>
      <c r="L352" s="46"/>
      <c r="M352" s="223"/>
      <c r="N352" s="224"/>
      <c r="O352" s="86"/>
      <c r="P352" s="86"/>
      <c r="Q352" s="86"/>
      <c r="R352" s="86"/>
      <c r="S352" s="86"/>
      <c r="T352" s="87"/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T352" s="19" t="s">
        <v>181</v>
      </c>
      <c r="AU352" s="19" t="s">
        <v>79</v>
      </c>
    </row>
    <row r="353" s="2" customFormat="1" ht="16.5" customHeight="1">
      <c r="A353" s="40"/>
      <c r="B353" s="41"/>
      <c r="C353" s="248" t="s">
        <v>656</v>
      </c>
      <c r="D353" s="248" t="s">
        <v>265</v>
      </c>
      <c r="E353" s="249" t="s">
        <v>687</v>
      </c>
      <c r="F353" s="250" t="s">
        <v>688</v>
      </c>
      <c r="G353" s="251" t="s">
        <v>268</v>
      </c>
      <c r="H353" s="252">
        <v>7</v>
      </c>
      <c r="I353" s="253"/>
      <c r="J353" s="254">
        <f>ROUND(I353*H353,2)</f>
        <v>0</v>
      </c>
      <c r="K353" s="250" t="s">
        <v>176</v>
      </c>
      <c r="L353" s="255"/>
      <c r="M353" s="256" t="s">
        <v>19</v>
      </c>
      <c r="N353" s="257" t="s">
        <v>40</v>
      </c>
      <c r="O353" s="86"/>
      <c r="P353" s="216">
        <f>O353*H353</f>
        <v>0</v>
      </c>
      <c r="Q353" s="216">
        <v>0.00080000000000000004</v>
      </c>
      <c r="R353" s="216">
        <f>Q353*H353</f>
        <v>0.0055999999999999999</v>
      </c>
      <c r="S353" s="216">
        <v>0</v>
      </c>
      <c r="T353" s="217">
        <f>S353*H353</f>
        <v>0</v>
      </c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R353" s="218" t="s">
        <v>314</v>
      </c>
      <c r="AT353" s="218" t="s">
        <v>265</v>
      </c>
      <c r="AU353" s="218" t="s">
        <v>79</v>
      </c>
      <c r="AY353" s="19" t="s">
        <v>170</v>
      </c>
      <c r="BE353" s="219">
        <f>IF(N353="základní",J353,0)</f>
        <v>0</v>
      </c>
      <c r="BF353" s="219">
        <f>IF(N353="snížená",J353,0)</f>
        <v>0</v>
      </c>
      <c r="BG353" s="219">
        <f>IF(N353="zákl. přenesená",J353,0)</f>
        <v>0</v>
      </c>
      <c r="BH353" s="219">
        <f>IF(N353="sníž. přenesená",J353,0)</f>
        <v>0</v>
      </c>
      <c r="BI353" s="219">
        <f>IF(N353="nulová",J353,0)</f>
        <v>0</v>
      </c>
      <c r="BJ353" s="19" t="s">
        <v>77</v>
      </c>
      <c r="BK353" s="219">
        <f>ROUND(I353*H353,2)</f>
        <v>0</v>
      </c>
      <c r="BL353" s="19" t="s">
        <v>252</v>
      </c>
      <c r="BM353" s="218" t="s">
        <v>1199</v>
      </c>
    </row>
    <row r="354" s="2" customFormat="1">
      <c r="A354" s="40"/>
      <c r="B354" s="41"/>
      <c r="C354" s="42"/>
      <c r="D354" s="220" t="s">
        <v>179</v>
      </c>
      <c r="E354" s="42"/>
      <c r="F354" s="221" t="s">
        <v>688</v>
      </c>
      <c r="G354" s="42"/>
      <c r="H354" s="42"/>
      <c r="I354" s="222"/>
      <c r="J354" s="42"/>
      <c r="K354" s="42"/>
      <c r="L354" s="46"/>
      <c r="M354" s="223"/>
      <c r="N354" s="224"/>
      <c r="O354" s="86"/>
      <c r="P354" s="86"/>
      <c r="Q354" s="86"/>
      <c r="R354" s="86"/>
      <c r="S354" s="86"/>
      <c r="T354" s="87"/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T354" s="19" t="s">
        <v>179</v>
      </c>
      <c r="AU354" s="19" t="s">
        <v>79</v>
      </c>
    </row>
    <row r="355" s="12" customFormat="1" ht="22.8" customHeight="1">
      <c r="A355" s="12"/>
      <c r="B355" s="191"/>
      <c r="C355" s="192"/>
      <c r="D355" s="193" t="s">
        <v>68</v>
      </c>
      <c r="E355" s="205" t="s">
        <v>690</v>
      </c>
      <c r="F355" s="205" t="s">
        <v>691</v>
      </c>
      <c r="G355" s="192"/>
      <c r="H355" s="192"/>
      <c r="I355" s="195"/>
      <c r="J355" s="206">
        <f>BK355</f>
        <v>0</v>
      </c>
      <c r="K355" s="192"/>
      <c r="L355" s="197"/>
      <c r="M355" s="198"/>
      <c r="N355" s="199"/>
      <c r="O355" s="199"/>
      <c r="P355" s="200">
        <f>SUM(P356:P373)</f>
        <v>0</v>
      </c>
      <c r="Q355" s="199"/>
      <c r="R355" s="200">
        <f>SUM(R356:R373)</f>
        <v>0.01333</v>
      </c>
      <c r="S355" s="199"/>
      <c r="T355" s="201">
        <f>SUM(T356:T373)</f>
        <v>0</v>
      </c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R355" s="202" t="s">
        <v>79</v>
      </c>
      <c r="AT355" s="203" t="s">
        <v>68</v>
      </c>
      <c r="AU355" s="203" t="s">
        <v>77</v>
      </c>
      <c r="AY355" s="202" t="s">
        <v>170</v>
      </c>
      <c r="BK355" s="204">
        <f>SUM(BK356:BK373)</f>
        <v>0</v>
      </c>
    </row>
    <row r="356" s="2" customFormat="1" ht="37.8" customHeight="1">
      <c r="A356" s="40"/>
      <c r="B356" s="41"/>
      <c r="C356" s="207" t="s">
        <v>660</v>
      </c>
      <c r="D356" s="207" t="s">
        <v>172</v>
      </c>
      <c r="E356" s="208" t="s">
        <v>711</v>
      </c>
      <c r="F356" s="209" t="s">
        <v>712</v>
      </c>
      <c r="G356" s="210" t="s">
        <v>260</v>
      </c>
      <c r="H356" s="211">
        <v>7</v>
      </c>
      <c r="I356" s="212"/>
      <c r="J356" s="213">
        <f>ROUND(I356*H356,2)</f>
        <v>0</v>
      </c>
      <c r="K356" s="209" t="s">
        <v>176</v>
      </c>
      <c r="L356" s="46"/>
      <c r="M356" s="214" t="s">
        <v>19</v>
      </c>
      <c r="N356" s="215" t="s">
        <v>40</v>
      </c>
      <c r="O356" s="86"/>
      <c r="P356" s="216">
        <f>O356*H356</f>
        <v>0</v>
      </c>
      <c r="Q356" s="216">
        <v>0.0016800000000000001</v>
      </c>
      <c r="R356" s="216">
        <f>Q356*H356</f>
        <v>0.01176</v>
      </c>
      <c r="S356" s="216">
        <v>0</v>
      </c>
      <c r="T356" s="217">
        <f>S356*H356</f>
        <v>0</v>
      </c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R356" s="218" t="s">
        <v>252</v>
      </c>
      <c r="AT356" s="218" t="s">
        <v>172</v>
      </c>
      <c r="AU356" s="218" t="s">
        <v>79</v>
      </c>
      <c r="AY356" s="19" t="s">
        <v>170</v>
      </c>
      <c r="BE356" s="219">
        <f>IF(N356="základní",J356,0)</f>
        <v>0</v>
      </c>
      <c r="BF356" s="219">
        <f>IF(N356="snížená",J356,0)</f>
        <v>0</v>
      </c>
      <c r="BG356" s="219">
        <f>IF(N356="zákl. přenesená",J356,0)</f>
        <v>0</v>
      </c>
      <c r="BH356" s="219">
        <f>IF(N356="sníž. přenesená",J356,0)</f>
        <v>0</v>
      </c>
      <c r="BI356" s="219">
        <f>IF(N356="nulová",J356,0)</f>
        <v>0</v>
      </c>
      <c r="BJ356" s="19" t="s">
        <v>77</v>
      </c>
      <c r="BK356" s="219">
        <f>ROUND(I356*H356,2)</f>
        <v>0</v>
      </c>
      <c r="BL356" s="19" t="s">
        <v>252</v>
      </c>
      <c r="BM356" s="218" t="s">
        <v>1200</v>
      </c>
    </row>
    <row r="357" s="2" customFormat="1">
      <c r="A357" s="40"/>
      <c r="B357" s="41"/>
      <c r="C357" s="42"/>
      <c r="D357" s="220" t="s">
        <v>179</v>
      </c>
      <c r="E357" s="42"/>
      <c r="F357" s="221" t="s">
        <v>714</v>
      </c>
      <c r="G357" s="42"/>
      <c r="H357" s="42"/>
      <c r="I357" s="222"/>
      <c r="J357" s="42"/>
      <c r="K357" s="42"/>
      <c r="L357" s="46"/>
      <c r="M357" s="223"/>
      <c r="N357" s="224"/>
      <c r="O357" s="86"/>
      <c r="P357" s="86"/>
      <c r="Q357" s="86"/>
      <c r="R357" s="86"/>
      <c r="S357" s="86"/>
      <c r="T357" s="87"/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T357" s="19" t="s">
        <v>179</v>
      </c>
      <c r="AU357" s="19" t="s">
        <v>79</v>
      </c>
    </row>
    <row r="358" s="2" customFormat="1">
      <c r="A358" s="40"/>
      <c r="B358" s="41"/>
      <c r="C358" s="42"/>
      <c r="D358" s="225" t="s">
        <v>181</v>
      </c>
      <c r="E358" s="42"/>
      <c r="F358" s="226" t="s">
        <v>715</v>
      </c>
      <c r="G358" s="42"/>
      <c r="H358" s="42"/>
      <c r="I358" s="222"/>
      <c r="J358" s="42"/>
      <c r="K358" s="42"/>
      <c r="L358" s="46"/>
      <c r="M358" s="223"/>
      <c r="N358" s="224"/>
      <c r="O358" s="86"/>
      <c r="P358" s="86"/>
      <c r="Q358" s="86"/>
      <c r="R358" s="86"/>
      <c r="S358" s="86"/>
      <c r="T358" s="87"/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T358" s="19" t="s">
        <v>181</v>
      </c>
      <c r="AU358" s="19" t="s">
        <v>79</v>
      </c>
    </row>
    <row r="359" s="2" customFormat="1" ht="24.15" customHeight="1">
      <c r="A359" s="40"/>
      <c r="B359" s="41"/>
      <c r="C359" s="207" t="s">
        <v>666</v>
      </c>
      <c r="D359" s="207" t="s">
        <v>172</v>
      </c>
      <c r="E359" s="208" t="s">
        <v>693</v>
      </c>
      <c r="F359" s="209" t="s">
        <v>694</v>
      </c>
      <c r="G359" s="210" t="s">
        <v>268</v>
      </c>
      <c r="H359" s="211">
        <v>2</v>
      </c>
      <c r="I359" s="212"/>
      <c r="J359" s="213">
        <f>ROUND(I359*H359,2)</f>
        <v>0</v>
      </c>
      <c r="K359" s="209" t="s">
        <v>176</v>
      </c>
      <c r="L359" s="46"/>
      <c r="M359" s="214" t="s">
        <v>19</v>
      </c>
      <c r="N359" s="215" t="s">
        <v>40</v>
      </c>
      <c r="O359" s="86"/>
      <c r="P359" s="216">
        <f>O359*H359</f>
        <v>0</v>
      </c>
      <c r="Q359" s="216">
        <v>0</v>
      </c>
      <c r="R359" s="216">
        <f>Q359*H359</f>
        <v>0</v>
      </c>
      <c r="S359" s="216">
        <v>0</v>
      </c>
      <c r="T359" s="217">
        <f>S359*H359</f>
        <v>0</v>
      </c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R359" s="218" t="s">
        <v>252</v>
      </c>
      <c r="AT359" s="218" t="s">
        <v>172</v>
      </c>
      <c r="AU359" s="218" t="s">
        <v>79</v>
      </c>
      <c r="AY359" s="19" t="s">
        <v>170</v>
      </c>
      <c r="BE359" s="219">
        <f>IF(N359="základní",J359,0)</f>
        <v>0</v>
      </c>
      <c r="BF359" s="219">
        <f>IF(N359="snížená",J359,0)</f>
        <v>0</v>
      </c>
      <c r="BG359" s="219">
        <f>IF(N359="zákl. přenesená",J359,0)</f>
        <v>0</v>
      </c>
      <c r="BH359" s="219">
        <f>IF(N359="sníž. přenesená",J359,0)</f>
        <v>0</v>
      </c>
      <c r="BI359" s="219">
        <f>IF(N359="nulová",J359,0)</f>
        <v>0</v>
      </c>
      <c r="BJ359" s="19" t="s">
        <v>77</v>
      </c>
      <c r="BK359" s="219">
        <f>ROUND(I359*H359,2)</f>
        <v>0</v>
      </c>
      <c r="BL359" s="19" t="s">
        <v>252</v>
      </c>
      <c r="BM359" s="218" t="s">
        <v>1201</v>
      </c>
    </row>
    <row r="360" s="2" customFormat="1">
      <c r="A360" s="40"/>
      <c r="B360" s="41"/>
      <c r="C360" s="42"/>
      <c r="D360" s="220" t="s">
        <v>179</v>
      </c>
      <c r="E360" s="42"/>
      <c r="F360" s="221" t="s">
        <v>696</v>
      </c>
      <c r="G360" s="42"/>
      <c r="H360" s="42"/>
      <c r="I360" s="222"/>
      <c r="J360" s="42"/>
      <c r="K360" s="42"/>
      <c r="L360" s="46"/>
      <c r="M360" s="223"/>
      <c r="N360" s="224"/>
      <c r="O360" s="86"/>
      <c r="P360" s="86"/>
      <c r="Q360" s="86"/>
      <c r="R360" s="86"/>
      <c r="S360" s="86"/>
      <c r="T360" s="87"/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T360" s="19" t="s">
        <v>179</v>
      </c>
      <c r="AU360" s="19" t="s">
        <v>79</v>
      </c>
    </row>
    <row r="361" s="2" customFormat="1">
      <c r="A361" s="40"/>
      <c r="B361" s="41"/>
      <c r="C361" s="42"/>
      <c r="D361" s="225" t="s">
        <v>181</v>
      </c>
      <c r="E361" s="42"/>
      <c r="F361" s="226" t="s">
        <v>697</v>
      </c>
      <c r="G361" s="42"/>
      <c r="H361" s="42"/>
      <c r="I361" s="222"/>
      <c r="J361" s="42"/>
      <c r="K361" s="42"/>
      <c r="L361" s="46"/>
      <c r="M361" s="223"/>
      <c r="N361" s="224"/>
      <c r="O361" s="86"/>
      <c r="P361" s="86"/>
      <c r="Q361" s="86"/>
      <c r="R361" s="86"/>
      <c r="S361" s="86"/>
      <c r="T361" s="87"/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T361" s="19" t="s">
        <v>181</v>
      </c>
      <c r="AU361" s="19" t="s">
        <v>79</v>
      </c>
    </row>
    <row r="362" s="2" customFormat="1" ht="24.15" customHeight="1">
      <c r="A362" s="40"/>
      <c r="B362" s="41"/>
      <c r="C362" s="248" t="s">
        <v>670</v>
      </c>
      <c r="D362" s="248" t="s">
        <v>265</v>
      </c>
      <c r="E362" s="249" t="s">
        <v>699</v>
      </c>
      <c r="F362" s="250" t="s">
        <v>700</v>
      </c>
      <c r="G362" s="251" t="s">
        <v>268</v>
      </c>
      <c r="H362" s="252">
        <v>2</v>
      </c>
      <c r="I362" s="253"/>
      <c r="J362" s="254">
        <f>ROUND(I362*H362,2)</f>
        <v>0</v>
      </c>
      <c r="K362" s="250" t="s">
        <v>176</v>
      </c>
      <c r="L362" s="255"/>
      <c r="M362" s="256" t="s">
        <v>19</v>
      </c>
      <c r="N362" s="257" t="s">
        <v>40</v>
      </c>
      <c r="O362" s="86"/>
      <c r="P362" s="216">
        <f>O362*H362</f>
        <v>0</v>
      </c>
      <c r="Q362" s="216">
        <v>0.00040000000000000002</v>
      </c>
      <c r="R362" s="216">
        <f>Q362*H362</f>
        <v>0.00080000000000000004</v>
      </c>
      <c r="S362" s="216">
        <v>0</v>
      </c>
      <c r="T362" s="217">
        <f>S362*H362</f>
        <v>0</v>
      </c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R362" s="218" t="s">
        <v>314</v>
      </c>
      <c r="AT362" s="218" t="s">
        <v>265</v>
      </c>
      <c r="AU362" s="218" t="s">
        <v>79</v>
      </c>
      <c r="AY362" s="19" t="s">
        <v>170</v>
      </c>
      <c r="BE362" s="219">
        <f>IF(N362="základní",J362,0)</f>
        <v>0</v>
      </c>
      <c r="BF362" s="219">
        <f>IF(N362="snížená",J362,0)</f>
        <v>0</v>
      </c>
      <c r="BG362" s="219">
        <f>IF(N362="zákl. přenesená",J362,0)</f>
        <v>0</v>
      </c>
      <c r="BH362" s="219">
        <f>IF(N362="sníž. přenesená",J362,0)</f>
        <v>0</v>
      </c>
      <c r="BI362" s="219">
        <f>IF(N362="nulová",J362,0)</f>
        <v>0</v>
      </c>
      <c r="BJ362" s="19" t="s">
        <v>77</v>
      </c>
      <c r="BK362" s="219">
        <f>ROUND(I362*H362,2)</f>
        <v>0</v>
      </c>
      <c r="BL362" s="19" t="s">
        <v>252</v>
      </c>
      <c r="BM362" s="218" t="s">
        <v>1202</v>
      </c>
    </row>
    <row r="363" s="2" customFormat="1">
      <c r="A363" s="40"/>
      <c r="B363" s="41"/>
      <c r="C363" s="42"/>
      <c r="D363" s="220" t="s">
        <v>179</v>
      </c>
      <c r="E363" s="42"/>
      <c r="F363" s="221" t="s">
        <v>700</v>
      </c>
      <c r="G363" s="42"/>
      <c r="H363" s="42"/>
      <c r="I363" s="222"/>
      <c r="J363" s="42"/>
      <c r="K363" s="42"/>
      <c r="L363" s="46"/>
      <c r="M363" s="223"/>
      <c r="N363" s="224"/>
      <c r="O363" s="86"/>
      <c r="P363" s="86"/>
      <c r="Q363" s="86"/>
      <c r="R363" s="86"/>
      <c r="S363" s="86"/>
      <c r="T363" s="87"/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T363" s="19" t="s">
        <v>179</v>
      </c>
      <c r="AU363" s="19" t="s">
        <v>79</v>
      </c>
    </row>
    <row r="364" s="2" customFormat="1">
      <c r="A364" s="40"/>
      <c r="B364" s="41"/>
      <c r="C364" s="42"/>
      <c r="D364" s="220" t="s">
        <v>365</v>
      </c>
      <c r="E364" s="42"/>
      <c r="F364" s="258" t="s">
        <v>702</v>
      </c>
      <c r="G364" s="42"/>
      <c r="H364" s="42"/>
      <c r="I364" s="222"/>
      <c r="J364" s="42"/>
      <c r="K364" s="42"/>
      <c r="L364" s="46"/>
      <c r="M364" s="223"/>
      <c r="N364" s="224"/>
      <c r="O364" s="86"/>
      <c r="P364" s="86"/>
      <c r="Q364" s="86"/>
      <c r="R364" s="86"/>
      <c r="S364" s="86"/>
      <c r="T364" s="87"/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T364" s="19" t="s">
        <v>365</v>
      </c>
      <c r="AU364" s="19" t="s">
        <v>79</v>
      </c>
    </row>
    <row r="365" s="2" customFormat="1" ht="24.15" customHeight="1">
      <c r="A365" s="40"/>
      <c r="B365" s="41"/>
      <c r="C365" s="207" t="s">
        <v>674</v>
      </c>
      <c r="D365" s="207" t="s">
        <v>172</v>
      </c>
      <c r="E365" s="208" t="s">
        <v>1203</v>
      </c>
      <c r="F365" s="209" t="s">
        <v>1204</v>
      </c>
      <c r="G365" s="210" t="s">
        <v>268</v>
      </c>
      <c r="H365" s="211">
        <v>1</v>
      </c>
      <c r="I365" s="212"/>
      <c r="J365" s="213">
        <f>ROUND(I365*H365,2)</f>
        <v>0</v>
      </c>
      <c r="K365" s="209" t="s">
        <v>176</v>
      </c>
      <c r="L365" s="46"/>
      <c r="M365" s="214" t="s">
        <v>19</v>
      </c>
      <c r="N365" s="215" t="s">
        <v>40</v>
      </c>
      <c r="O365" s="86"/>
      <c r="P365" s="216">
        <f>O365*H365</f>
        <v>0</v>
      </c>
      <c r="Q365" s="216">
        <v>0</v>
      </c>
      <c r="R365" s="216">
        <f>Q365*H365</f>
        <v>0</v>
      </c>
      <c r="S365" s="216">
        <v>0</v>
      </c>
      <c r="T365" s="217">
        <f>S365*H365</f>
        <v>0</v>
      </c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R365" s="218" t="s">
        <v>252</v>
      </c>
      <c r="AT365" s="218" t="s">
        <v>172</v>
      </c>
      <c r="AU365" s="218" t="s">
        <v>79</v>
      </c>
      <c r="AY365" s="19" t="s">
        <v>170</v>
      </c>
      <c r="BE365" s="219">
        <f>IF(N365="základní",J365,0)</f>
        <v>0</v>
      </c>
      <c r="BF365" s="219">
        <f>IF(N365="snížená",J365,0)</f>
        <v>0</v>
      </c>
      <c r="BG365" s="219">
        <f>IF(N365="zákl. přenesená",J365,0)</f>
        <v>0</v>
      </c>
      <c r="BH365" s="219">
        <f>IF(N365="sníž. přenesená",J365,0)</f>
        <v>0</v>
      </c>
      <c r="BI365" s="219">
        <f>IF(N365="nulová",J365,0)</f>
        <v>0</v>
      </c>
      <c r="BJ365" s="19" t="s">
        <v>77</v>
      </c>
      <c r="BK365" s="219">
        <f>ROUND(I365*H365,2)</f>
        <v>0</v>
      </c>
      <c r="BL365" s="19" t="s">
        <v>252</v>
      </c>
      <c r="BM365" s="218" t="s">
        <v>1205</v>
      </c>
    </row>
    <row r="366" s="2" customFormat="1">
      <c r="A366" s="40"/>
      <c r="B366" s="41"/>
      <c r="C366" s="42"/>
      <c r="D366" s="220" t="s">
        <v>179</v>
      </c>
      <c r="E366" s="42"/>
      <c r="F366" s="221" t="s">
        <v>1206</v>
      </c>
      <c r="G366" s="42"/>
      <c r="H366" s="42"/>
      <c r="I366" s="222"/>
      <c r="J366" s="42"/>
      <c r="K366" s="42"/>
      <c r="L366" s="46"/>
      <c r="M366" s="223"/>
      <c r="N366" s="224"/>
      <c r="O366" s="86"/>
      <c r="P366" s="86"/>
      <c r="Q366" s="86"/>
      <c r="R366" s="86"/>
      <c r="S366" s="86"/>
      <c r="T366" s="87"/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T366" s="19" t="s">
        <v>179</v>
      </c>
      <c r="AU366" s="19" t="s">
        <v>79</v>
      </c>
    </row>
    <row r="367" s="2" customFormat="1">
      <c r="A367" s="40"/>
      <c r="B367" s="41"/>
      <c r="C367" s="42"/>
      <c r="D367" s="225" t="s">
        <v>181</v>
      </c>
      <c r="E367" s="42"/>
      <c r="F367" s="226" t="s">
        <v>1207</v>
      </c>
      <c r="G367" s="42"/>
      <c r="H367" s="42"/>
      <c r="I367" s="222"/>
      <c r="J367" s="42"/>
      <c r="K367" s="42"/>
      <c r="L367" s="46"/>
      <c r="M367" s="223"/>
      <c r="N367" s="224"/>
      <c r="O367" s="86"/>
      <c r="P367" s="86"/>
      <c r="Q367" s="86"/>
      <c r="R367" s="86"/>
      <c r="S367" s="86"/>
      <c r="T367" s="87"/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T367" s="19" t="s">
        <v>181</v>
      </c>
      <c r="AU367" s="19" t="s">
        <v>79</v>
      </c>
    </row>
    <row r="368" s="2" customFormat="1" ht="24.15" customHeight="1">
      <c r="A368" s="40"/>
      <c r="B368" s="41"/>
      <c r="C368" s="248" t="s">
        <v>680</v>
      </c>
      <c r="D368" s="248" t="s">
        <v>265</v>
      </c>
      <c r="E368" s="249" t="s">
        <v>1208</v>
      </c>
      <c r="F368" s="250" t="s">
        <v>1209</v>
      </c>
      <c r="G368" s="251" t="s">
        <v>268</v>
      </c>
      <c r="H368" s="252">
        <v>1</v>
      </c>
      <c r="I368" s="253"/>
      <c r="J368" s="254">
        <f>ROUND(I368*H368,2)</f>
        <v>0</v>
      </c>
      <c r="K368" s="250" t="s">
        <v>176</v>
      </c>
      <c r="L368" s="255"/>
      <c r="M368" s="256" t="s">
        <v>19</v>
      </c>
      <c r="N368" s="257" t="s">
        <v>40</v>
      </c>
      <c r="O368" s="86"/>
      <c r="P368" s="216">
        <f>O368*H368</f>
        <v>0</v>
      </c>
      <c r="Q368" s="216">
        <v>0.00076999999999999996</v>
      </c>
      <c r="R368" s="216">
        <f>Q368*H368</f>
        <v>0.00076999999999999996</v>
      </c>
      <c r="S368" s="216">
        <v>0</v>
      </c>
      <c r="T368" s="217">
        <f>S368*H368</f>
        <v>0</v>
      </c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R368" s="218" t="s">
        <v>314</v>
      </c>
      <c r="AT368" s="218" t="s">
        <v>265</v>
      </c>
      <c r="AU368" s="218" t="s">
        <v>79</v>
      </c>
      <c r="AY368" s="19" t="s">
        <v>170</v>
      </c>
      <c r="BE368" s="219">
        <f>IF(N368="základní",J368,0)</f>
        <v>0</v>
      </c>
      <c r="BF368" s="219">
        <f>IF(N368="snížená",J368,0)</f>
        <v>0</v>
      </c>
      <c r="BG368" s="219">
        <f>IF(N368="zákl. přenesená",J368,0)</f>
        <v>0</v>
      </c>
      <c r="BH368" s="219">
        <f>IF(N368="sníž. přenesená",J368,0)</f>
        <v>0</v>
      </c>
      <c r="BI368" s="219">
        <f>IF(N368="nulová",J368,0)</f>
        <v>0</v>
      </c>
      <c r="BJ368" s="19" t="s">
        <v>77</v>
      </c>
      <c r="BK368" s="219">
        <f>ROUND(I368*H368,2)</f>
        <v>0</v>
      </c>
      <c r="BL368" s="19" t="s">
        <v>252</v>
      </c>
      <c r="BM368" s="218" t="s">
        <v>1210</v>
      </c>
    </row>
    <row r="369" s="2" customFormat="1">
      <c r="A369" s="40"/>
      <c r="B369" s="41"/>
      <c r="C369" s="42"/>
      <c r="D369" s="220" t="s">
        <v>179</v>
      </c>
      <c r="E369" s="42"/>
      <c r="F369" s="221" t="s">
        <v>1209</v>
      </c>
      <c r="G369" s="42"/>
      <c r="H369" s="42"/>
      <c r="I369" s="222"/>
      <c r="J369" s="42"/>
      <c r="K369" s="42"/>
      <c r="L369" s="46"/>
      <c r="M369" s="223"/>
      <c r="N369" s="224"/>
      <c r="O369" s="86"/>
      <c r="P369" s="86"/>
      <c r="Q369" s="86"/>
      <c r="R369" s="86"/>
      <c r="S369" s="86"/>
      <c r="T369" s="87"/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T369" s="19" t="s">
        <v>179</v>
      </c>
      <c r="AU369" s="19" t="s">
        <v>79</v>
      </c>
    </row>
    <row r="370" s="2" customFormat="1" ht="24.15" customHeight="1">
      <c r="A370" s="40"/>
      <c r="B370" s="41"/>
      <c r="C370" s="207" t="s">
        <v>686</v>
      </c>
      <c r="D370" s="207" t="s">
        <v>172</v>
      </c>
      <c r="E370" s="208" t="s">
        <v>704</v>
      </c>
      <c r="F370" s="209" t="s">
        <v>705</v>
      </c>
      <c r="G370" s="210" t="s">
        <v>268</v>
      </c>
      <c r="H370" s="211">
        <v>3</v>
      </c>
      <c r="I370" s="212"/>
      <c r="J370" s="213">
        <f>ROUND(I370*H370,2)</f>
        <v>0</v>
      </c>
      <c r="K370" s="209" t="s">
        <v>176</v>
      </c>
      <c r="L370" s="46"/>
      <c r="M370" s="214" t="s">
        <v>19</v>
      </c>
      <c r="N370" s="215" t="s">
        <v>40</v>
      </c>
      <c r="O370" s="86"/>
      <c r="P370" s="216">
        <f>O370*H370</f>
        <v>0</v>
      </c>
      <c r="Q370" s="216">
        <v>0</v>
      </c>
      <c r="R370" s="216">
        <f>Q370*H370</f>
        <v>0</v>
      </c>
      <c r="S370" s="216">
        <v>0</v>
      </c>
      <c r="T370" s="217">
        <f>S370*H370</f>
        <v>0</v>
      </c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R370" s="218" t="s">
        <v>252</v>
      </c>
      <c r="AT370" s="218" t="s">
        <v>172</v>
      </c>
      <c r="AU370" s="218" t="s">
        <v>79</v>
      </c>
      <c r="AY370" s="19" t="s">
        <v>170</v>
      </c>
      <c r="BE370" s="219">
        <f>IF(N370="základní",J370,0)</f>
        <v>0</v>
      </c>
      <c r="BF370" s="219">
        <f>IF(N370="snížená",J370,0)</f>
        <v>0</v>
      </c>
      <c r="BG370" s="219">
        <f>IF(N370="zákl. přenesená",J370,0)</f>
        <v>0</v>
      </c>
      <c r="BH370" s="219">
        <f>IF(N370="sníž. přenesená",J370,0)</f>
        <v>0</v>
      </c>
      <c r="BI370" s="219">
        <f>IF(N370="nulová",J370,0)</f>
        <v>0</v>
      </c>
      <c r="BJ370" s="19" t="s">
        <v>77</v>
      </c>
      <c r="BK370" s="219">
        <f>ROUND(I370*H370,2)</f>
        <v>0</v>
      </c>
      <c r="BL370" s="19" t="s">
        <v>252</v>
      </c>
      <c r="BM370" s="218" t="s">
        <v>1211</v>
      </c>
    </row>
    <row r="371" s="2" customFormat="1">
      <c r="A371" s="40"/>
      <c r="B371" s="41"/>
      <c r="C371" s="42"/>
      <c r="D371" s="220" t="s">
        <v>179</v>
      </c>
      <c r="E371" s="42"/>
      <c r="F371" s="221" t="s">
        <v>707</v>
      </c>
      <c r="G371" s="42"/>
      <c r="H371" s="42"/>
      <c r="I371" s="222"/>
      <c r="J371" s="42"/>
      <c r="K371" s="42"/>
      <c r="L371" s="46"/>
      <c r="M371" s="223"/>
      <c r="N371" s="224"/>
      <c r="O371" s="86"/>
      <c r="P371" s="86"/>
      <c r="Q371" s="86"/>
      <c r="R371" s="86"/>
      <c r="S371" s="86"/>
      <c r="T371" s="87"/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T371" s="19" t="s">
        <v>179</v>
      </c>
      <c r="AU371" s="19" t="s">
        <v>79</v>
      </c>
    </row>
    <row r="372" s="2" customFormat="1">
      <c r="A372" s="40"/>
      <c r="B372" s="41"/>
      <c r="C372" s="42"/>
      <c r="D372" s="225" t="s">
        <v>181</v>
      </c>
      <c r="E372" s="42"/>
      <c r="F372" s="226" t="s">
        <v>708</v>
      </c>
      <c r="G372" s="42"/>
      <c r="H372" s="42"/>
      <c r="I372" s="222"/>
      <c r="J372" s="42"/>
      <c r="K372" s="42"/>
      <c r="L372" s="46"/>
      <c r="M372" s="223"/>
      <c r="N372" s="224"/>
      <c r="O372" s="86"/>
      <c r="P372" s="86"/>
      <c r="Q372" s="86"/>
      <c r="R372" s="86"/>
      <c r="S372" s="86"/>
      <c r="T372" s="87"/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T372" s="19" t="s">
        <v>181</v>
      </c>
      <c r="AU372" s="19" t="s">
        <v>79</v>
      </c>
    </row>
    <row r="373" s="2" customFormat="1">
      <c r="A373" s="40"/>
      <c r="B373" s="41"/>
      <c r="C373" s="42"/>
      <c r="D373" s="220" t="s">
        <v>365</v>
      </c>
      <c r="E373" s="42"/>
      <c r="F373" s="258" t="s">
        <v>709</v>
      </c>
      <c r="G373" s="42"/>
      <c r="H373" s="42"/>
      <c r="I373" s="222"/>
      <c r="J373" s="42"/>
      <c r="K373" s="42"/>
      <c r="L373" s="46"/>
      <c r="M373" s="223"/>
      <c r="N373" s="224"/>
      <c r="O373" s="86"/>
      <c r="P373" s="86"/>
      <c r="Q373" s="86"/>
      <c r="R373" s="86"/>
      <c r="S373" s="86"/>
      <c r="T373" s="87"/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T373" s="19" t="s">
        <v>365</v>
      </c>
      <c r="AU373" s="19" t="s">
        <v>79</v>
      </c>
    </row>
    <row r="374" s="12" customFormat="1" ht="22.8" customHeight="1">
      <c r="A374" s="12"/>
      <c r="B374" s="191"/>
      <c r="C374" s="192"/>
      <c r="D374" s="193" t="s">
        <v>68</v>
      </c>
      <c r="E374" s="205" t="s">
        <v>716</v>
      </c>
      <c r="F374" s="205" t="s">
        <v>717</v>
      </c>
      <c r="G374" s="192"/>
      <c r="H374" s="192"/>
      <c r="I374" s="195"/>
      <c r="J374" s="206">
        <f>BK374</f>
        <v>0</v>
      </c>
      <c r="K374" s="192"/>
      <c r="L374" s="197"/>
      <c r="M374" s="198"/>
      <c r="N374" s="199"/>
      <c r="O374" s="199"/>
      <c r="P374" s="200">
        <f>SUM(P375:P387)</f>
        <v>0</v>
      </c>
      <c r="Q374" s="199"/>
      <c r="R374" s="200">
        <f>SUM(R375:R387)</f>
        <v>1.3511542599999999</v>
      </c>
      <c r="S374" s="199"/>
      <c r="T374" s="201">
        <f>SUM(T375:T387)</f>
        <v>0</v>
      </c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R374" s="202" t="s">
        <v>79</v>
      </c>
      <c r="AT374" s="203" t="s">
        <v>68</v>
      </c>
      <c r="AU374" s="203" t="s">
        <v>77</v>
      </c>
      <c r="AY374" s="202" t="s">
        <v>170</v>
      </c>
      <c r="BK374" s="204">
        <f>SUM(BK375:BK387)</f>
        <v>0</v>
      </c>
    </row>
    <row r="375" s="2" customFormat="1" ht="33" customHeight="1">
      <c r="A375" s="40"/>
      <c r="B375" s="41"/>
      <c r="C375" s="207" t="s">
        <v>692</v>
      </c>
      <c r="D375" s="207" t="s">
        <v>172</v>
      </c>
      <c r="E375" s="208" t="s">
        <v>719</v>
      </c>
      <c r="F375" s="209" t="s">
        <v>720</v>
      </c>
      <c r="G375" s="210" t="s">
        <v>203</v>
      </c>
      <c r="H375" s="211">
        <v>50.283999999999999</v>
      </c>
      <c r="I375" s="212"/>
      <c r="J375" s="213">
        <f>ROUND(I375*H375,2)</f>
        <v>0</v>
      </c>
      <c r="K375" s="209" t="s">
        <v>19</v>
      </c>
      <c r="L375" s="46"/>
      <c r="M375" s="214" t="s">
        <v>19</v>
      </c>
      <c r="N375" s="215" t="s">
        <v>40</v>
      </c>
      <c r="O375" s="86"/>
      <c r="P375" s="216">
        <f>O375*H375</f>
        <v>0</v>
      </c>
      <c r="Q375" s="216">
        <v>0.026190000000000001</v>
      </c>
      <c r="R375" s="216">
        <f>Q375*H375</f>
        <v>1.31693796</v>
      </c>
      <c r="S375" s="216">
        <v>0</v>
      </c>
      <c r="T375" s="217">
        <f>S375*H375</f>
        <v>0</v>
      </c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R375" s="218" t="s">
        <v>252</v>
      </c>
      <c r="AT375" s="218" t="s">
        <v>172</v>
      </c>
      <c r="AU375" s="218" t="s">
        <v>79</v>
      </c>
      <c r="AY375" s="19" t="s">
        <v>170</v>
      </c>
      <c r="BE375" s="219">
        <f>IF(N375="základní",J375,0)</f>
        <v>0</v>
      </c>
      <c r="BF375" s="219">
        <f>IF(N375="snížená",J375,0)</f>
        <v>0</v>
      </c>
      <c r="BG375" s="219">
        <f>IF(N375="zákl. přenesená",J375,0)</f>
        <v>0</v>
      </c>
      <c r="BH375" s="219">
        <f>IF(N375="sníž. přenesená",J375,0)</f>
        <v>0</v>
      </c>
      <c r="BI375" s="219">
        <f>IF(N375="nulová",J375,0)</f>
        <v>0</v>
      </c>
      <c r="BJ375" s="19" t="s">
        <v>77</v>
      </c>
      <c r="BK375" s="219">
        <f>ROUND(I375*H375,2)</f>
        <v>0</v>
      </c>
      <c r="BL375" s="19" t="s">
        <v>252</v>
      </c>
      <c r="BM375" s="218" t="s">
        <v>1212</v>
      </c>
    </row>
    <row r="376" s="2" customFormat="1">
      <c r="A376" s="40"/>
      <c r="B376" s="41"/>
      <c r="C376" s="42"/>
      <c r="D376" s="220" t="s">
        <v>179</v>
      </c>
      <c r="E376" s="42"/>
      <c r="F376" s="221" t="s">
        <v>720</v>
      </c>
      <c r="G376" s="42"/>
      <c r="H376" s="42"/>
      <c r="I376" s="222"/>
      <c r="J376" s="42"/>
      <c r="K376" s="42"/>
      <c r="L376" s="46"/>
      <c r="M376" s="223"/>
      <c r="N376" s="224"/>
      <c r="O376" s="86"/>
      <c r="P376" s="86"/>
      <c r="Q376" s="86"/>
      <c r="R376" s="86"/>
      <c r="S376" s="86"/>
      <c r="T376" s="87"/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T376" s="19" t="s">
        <v>179</v>
      </c>
      <c r="AU376" s="19" t="s">
        <v>79</v>
      </c>
    </row>
    <row r="377" s="13" customFormat="1">
      <c r="A377" s="13"/>
      <c r="B377" s="227"/>
      <c r="C377" s="228"/>
      <c r="D377" s="220" t="s">
        <v>189</v>
      </c>
      <c r="E377" s="229" t="s">
        <v>19</v>
      </c>
      <c r="F377" s="230" t="s">
        <v>190</v>
      </c>
      <c r="G377" s="228"/>
      <c r="H377" s="229" t="s">
        <v>19</v>
      </c>
      <c r="I377" s="231"/>
      <c r="J377" s="228"/>
      <c r="K377" s="228"/>
      <c r="L377" s="232"/>
      <c r="M377" s="233"/>
      <c r="N377" s="234"/>
      <c r="O377" s="234"/>
      <c r="P377" s="234"/>
      <c r="Q377" s="234"/>
      <c r="R377" s="234"/>
      <c r="S377" s="234"/>
      <c r="T377" s="235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6" t="s">
        <v>189</v>
      </c>
      <c r="AU377" s="236" t="s">
        <v>79</v>
      </c>
      <c r="AV377" s="13" t="s">
        <v>77</v>
      </c>
      <c r="AW377" s="13" t="s">
        <v>31</v>
      </c>
      <c r="AX377" s="13" t="s">
        <v>69</v>
      </c>
      <c r="AY377" s="236" t="s">
        <v>170</v>
      </c>
    </row>
    <row r="378" s="13" customFormat="1">
      <c r="A378" s="13"/>
      <c r="B378" s="227"/>
      <c r="C378" s="228"/>
      <c r="D378" s="220" t="s">
        <v>189</v>
      </c>
      <c r="E378" s="229" t="s">
        <v>19</v>
      </c>
      <c r="F378" s="230" t="s">
        <v>1213</v>
      </c>
      <c r="G378" s="228"/>
      <c r="H378" s="229" t="s">
        <v>19</v>
      </c>
      <c r="I378" s="231"/>
      <c r="J378" s="228"/>
      <c r="K378" s="228"/>
      <c r="L378" s="232"/>
      <c r="M378" s="233"/>
      <c r="N378" s="234"/>
      <c r="O378" s="234"/>
      <c r="P378" s="234"/>
      <c r="Q378" s="234"/>
      <c r="R378" s="234"/>
      <c r="S378" s="234"/>
      <c r="T378" s="235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36" t="s">
        <v>189</v>
      </c>
      <c r="AU378" s="236" t="s">
        <v>79</v>
      </c>
      <c r="AV378" s="13" t="s">
        <v>77</v>
      </c>
      <c r="AW378" s="13" t="s">
        <v>31</v>
      </c>
      <c r="AX378" s="13" t="s">
        <v>69</v>
      </c>
      <c r="AY378" s="236" t="s">
        <v>170</v>
      </c>
    </row>
    <row r="379" s="14" customFormat="1">
      <c r="A379" s="14"/>
      <c r="B379" s="237"/>
      <c r="C379" s="238"/>
      <c r="D379" s="220" t="s">
        <v>189</v>
      </c>
      <c r="E379" s="239" t="s">
        <v>19</v>
      </c>
      <c r="F379" s="240" t="s">
        <v>102</v>
      </c>
      <c r="G379" s="238"/>
      <c r="H379" s="241">
        <v>50.283999999999999</v>
      </c>
      <c r="I379" s="242"/>
      <c r="J379" s="238"/>
      <c r="K379" s="238"/>
      <c r="L379" s="243"/>
      <c r="M379" s="244"/>
      <c r="N379" s="245"/>
      <c r="O379" s="245"/>
      <c r="P379" s="245"/>
      <c r="Q379" s="245"/>
      <c r="R379" s="245"/>
      <c r="S379" s="245"/>
      <c r="T379" s="246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47" t="s">
        <v>189</v>
      </c>
      <c r="AU379" s="247" t="s">
        <v>79</v>
      </c>
      <c r="AV379" s="14" t="s">
        <v>79</v>
      </c>
      <c r="AW379" s="14" t="s">
        <v>31</v>
      </c>
      <c r="AX379" s="14" t="s">
        <v>77</v>
      </c>
      <c r="AY379" s="247" t="s">
        <v>170</v>
      </c>
    </row>
    <row r="380" s="2" customFormat="1" ht="33" customHeight="1">
      <c r="A380" s="40"/>
      <c r="B380" s="41"/>
      <c r="C380" s="207" t="s">
        <v>698</v>
      </c>
      <c r="D380" s="207" t="s">
        <v>172</v>
      </c>
      <c r="E380" s="208" t="s">
        <v>724</v>
      </c>
      <c r="F380" s="209" t="s">
        <v>725</v>
      </c>
      <c r="G380" s="210" t="s">
        <v>203</v>
      </c>
      <c r="H380" s="211">
        <v>2.6019999999999999</v>
      </c>
      <c r="I380" s="212"/>
      <c r="J380" s="213">
        <f>ROUND(I380*H380,2)</f>
        <v>0</v>
      </c>
      <c r="K380" s="209" t="s">
        <v>19</v>
      </c>
      <c r="L380" s="46"/>
      <c r="M380" s="214" t="s">
        <v>19</v>
      </c>
      <c r="N380" s="215" t="s">
        <v>40</v>
      </c>
      <c r="O380" s="86"/>
      <c r="P380" s="216">
        <f>O380*H380</f>
        <v>0</v>
      </c>
      <c r="Q380" s="216">
        <v>0.01315</v>
      </c>
      <c r="R380" s="216">
        <f>Q380*H380</f>
        <v>0.034216299999999998</v>
      </c>
      <c r="S380" s="216">
        <v>0</v>
      </c>
      <c r="T380" s="217">
        <f>S380*H380</f>
        <v>0</v>
      </c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R380" s="218" t="s">
        <v>252</v>
      </c>
      <c r="AT380" s="218" t="s">
        <v>172</v>
      </c>
      <c r="AU380" s="218" t="s">
        <v>79</v>
      </c>
      <c r="AY380" s="19" t="s">
        <v>170</v>
      </c>
      <c r="BE380" s="219">
        <f>IF(N380="základní",J380,0)</f>
        <v>0</v>
      </c>
      <c r="BF380" s="219">
        <f>IF(N380="snížená",J380,0)</f>
        <v>0</v>
      </c>
      <c r="BG380" s="219">
        <f>IF(N380="zákl. přenesená",J380,0)</f>
        <v>0</v>
      </c>
      <c r="BH380" s="219">
        <f>IF(N380="sníž. přenesená",J380,0)</f>
        <v>0</v>
      </c>
      <c r="BI380" s="219">
        <f>IF(N380="nulová",J380,0)</f>
        <v>0</v>
      </c>
      <c r="BJ380" s="19" t="s">
        <v>77</v>
      </c>
      <c r="BK380" s="219">
        <f>ROUND(I380*H380,2)</f>
        <v>0</v>
      </c>
      <c r="BL380" s="19" t="s">
        <v>252</v>
      </c>
      <c r="BM380" s="218" t="s">
        <v>1214</v>
      </c>
    </row>
    <row r="381" s="2" customFormat="1">
      <c r="A381" s="40"/>
      <c r="B381" s="41"/>
      <c r="C381" s="42"/>
      <c r="D381" s="220" t="s">
        <v>179</v>
      </c>
      <c r="E381" s="42"/>
      <c r="F381" s="221" t="s">
        <v>725</v>
      </c>
      <c r="G381" s="42"/>
      <c r="H381" s="42"/>
      <c r="I381" s="222"/>
      <c r="J381" s="42"/>
      <c r="K381" s="42"/>
      <c r="L381" s="46"/>
      <c r="M381" s="223"/>
      <c r="N381" s="224"/>
      <c r="O381" s="86"/>
      <c r="P381" s="86"/>
      <c r="Q381" s="86"/>
      <c r="R381" s="86"/>
      <c r="S381" s="86"/>
      <c r="T381" s="87"/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T381" s="19" t="s">
        <v>179</v>
      </c>
      <c r="AU381" s="19" t="s">
        <v>79</v>
      </c>
    </row>
    <row r="382" s="13" customFormat="1">
      <c r="A382" s="13"/>
      <c r="B382" s="227"/>
      <c r="C382" s="228"/>
      <c r="D382" s="220" t="s">
        <v>189</v>
      </c>
      <c r="E382" s="229" t="s">
        <v>19</v>
      </c>
      <c r="F382" s="230" t="s">
        <v>190</v>
      </c>
      <c r="G382" s="228"/>
      <c r="H382" s="229" t="s">
        <v>19</v>
      </c>
      <c r="I382" s="231"/>
      <c r="J382" s="228"/>
      <c r="K382" s="228"/>
      <c r="L382" s="232"/>
      <c r="M382" s="233"/>
      <c r="N382" s="234"/>
      <c r="O382" s="234"/>
      <c r="P382" s="234"/>
      <c r="Q382" s="234"/>
      <c r="R382" s="234"/>
      <c r="S382" s="234"/>
      <c r="T382" s="235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6" t="s">
        <v>189</v>
      </c>
      <c r="AU382" s="236" t="s">
        <v>79</v>
      </c>
      <c r="AV382" s="13" t="s">
        <v>77</v>
      </c>
      <c r="AW382" s="13" t="s">
        <v>31</v>
      </c>
      <c r="AX382" s="13" t="s">
        <v>69</v>
      </c>
      <c r="AY382" s="236" t="s">
        <v>170</v>
      </c>
    </row>
    <row r="383" s="13" customFormat="1">
      <c r="A383" s="13"/>
      <c r="B383" s="227"/>
      <c r="C383" s="228"/>
      <c r="D383" s="220" t="s">
        <v>189</v>
      </c>
      <c r="E383" s="229" t="s">
        <v>19</v>
      </c>
      <c r="F383" s="230" t="s">
        <v>1215</v>
      </c>
      <c r="G383" s="228"/>
      <c r="H383" s="229" t="s">
        <v>19</v>
      </c>
      <c r="I383" s="231"/>
      <c r="J383" s="228"/>
      <c r="K383" s="228"/>
      <c r="L383" s="232"/>
      <c r="M383" s="233"/>
      <c r="N383" s="234"/>
      <c r="O383" s="234"/>
      <c r="P383" s="234"/>
      <c r="Q383" s="234"/>
      <c r="R383" s="234"/>
      <c r="S383" s="234"/>
      <c r="T383" s="235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36" t="s">
        <v>189</v>
      </c>
      <c r="AU383" s="236" t="s">
        <v>79</v>
      </c>
      <c r="AV383" s="13" t="s">
        <v>77</v>
      </c>
      <c r="AW383" s="13" t="s">
        <v>31</v>
      </c>
      <c r="AX383" s="13" t="s">
        <v>69</v>
      </c>
      <c r="AY383" s="236" t="s">
        <v>170</v>
      </c>
    </row>
    <row r="384" s="14" customFormat="1">
      <c r="A384" s="14"/>
      <c r="B384" s="237"/>
      <c r="C384" s="238"/>
      <c r="D384" s="220" t="s">
        <v>189</v>
      </c>
      <c r="E384" s="239" t="s">
        <v>19</v>
      </c>
      <c r="F384" s="240" t="s">
        <v>1059</v>
      </c>
      <c r="G384" s="238"/>
      <c r="H384" s="241">
        <v>2.6019999999999999</v>
      </c>
      <c r="I384" s="242"/>
      <c r="J384" s="238"/>
      <c r="K384" s="238"/>
      <c r="L384" s="243"/>
      <c r="M384" s="244"/>
      <c r="N384" s="245"/>
      <c r="O384" s="245"/>
      <c r="P384" s="245"/>
      <c r="Q384" s="245"/>
      <c r="R384" s="245"/>
      <c r="S384" s="245"/>
      <c r="T384" s="246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47" t="s">
        <v>189</v>
      </c>
      <c r="AU384" s="247" t="s">
        <v>79</v>
      </c>
      <c r="AV384" s="14" t="s">
        <v>79</v>
      </c>
      <c r="AW384" s="14" t="s">
        <v>31</v>
      </c>
      <c r="AX384" s="14" t="s">
        <v>77</v>
      </c>
      <c r="AY384" s="247" t="s">
        <v>170</v>
      </c>
    </row>
    <row r="385" s="2" customFormat="1" ht="24.15" customHeight="1">
      <c r="A385" s="40"/>
      <c r="B385" s="41"/>
      <c r="C385" s="207" t="s">
        <v>703</v>
      </c>
      <c r="D385" s="207" t="s">
        <v>172</v>
      </c>
      <c r="E385" s="208" t="s">
        <v>734</v>
      </c>
      <c r="F385" s="209" t="s">
        <v>735</v>
      </c>
      <c r="G385" s="210" t="s">
        <v>224</v>
      </c>
      <c r="H385" s="211">
        <v>1.5</v>
      </c>
      <c r="I385" s="212"/>
      <c r="J385" s="213">
        <f>ROUND(I385*H385,2)</f>
        <v>0</v>
      </c>
      <c r="K385" s="209" t="s">
        <v>176</v>
      </c>
      <c r="L385" s="46"/>
      <c r="M385" s="214" t="s">
        <v>19</v>
      </c>
      <c r="N385" s="215" t="s">
        <v>40</v>
      </c>
      <c r="O385" s="86"/>
      <c r="P385" s="216">
        <f>O385*H385</f>
        <v>0</v>
      </c>
      <c r="Q385" s="216">
        <v>0</v>
      </c>
      <c r="R385" s="216">
        <f>Q385*H385</f>
        <v>0</v>
      </c>
      <c r="S385" s="216">
        <v>0</v>
      </c>
      <c r="T385" s="217">
        <f>S385*H385</f>
        <v>0</v>
      </c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R385" s="218" t="s">
        <v>252</v>
      </c>
      <c r="AT385" s="218" t="s">
        <v>172</v>
      </c>
      <c r="AU385" s="218" t="s">
        <v>79</v>
      </c>
      <c r="AY385" s="19" t="s">
        <v>170</v>
      </c>
      <c r="BE385" s="219">
        <f>IF(N385="základní",J385,0)</f>
        <v>0</v>
      </c>
      <c r="BF385" s="219">
        <f>IF(N385="snížená",J385,0)</f>
        <v>0</v>
      </c>
      <c r="BG385" s="219">
        <f>IF(N385="zákl. přenesená",J385,0)</f>
        <v>0</v>
      </c>
      <c r="BH385" s="219">
        <f>IF(N385="sníž. přenesená",J385,0)</f>
        <v>0</v>
      </c>
      <c r="BI385" s="219">
        <f>IF(N385="nulová",J385,0)</f>
        <v>0</v>
      </c>
      <c r="BJ385" s="19" t="s">
        <v>77</v>
      </c>
      <c r="BK385" s="219">
        <f>ROUND(I385*H385,2)</f>
        <v>0</v>
      </c>
      <c r="BL385" s="19" t="s">
        <v>252</v>
      </c>
      <c r="BM385" s="218" t="s">
        <v>1216</v>
      </c>
    </row>
    <row r="386" s="2" customFormat="1">
      <c r="A386" s="40"/>
      <c r="B386" s="41"/>
      <c r="C386" s="42"/>
      <c r="D386" s="220" t="s">
        <v>179</v>
      </c>
      <c r="E386" s="42"/>
      <c r="F386" s="221" t="s">
        <v>737</v>
      </c>
      <c r="G386" s="42"/>
      <c r="H386" s="42"/>
      <c r="I386" s="222"/>
      <c r="J386" s="42"/>
      <c r="K386" s="42"/>
      <c r="L386" s="46"/>
      <c r="M386" s="223"/>
      <c r="N386" s="224"/>
      <c r="O386" s="86"/>
      <c r="P386" s="86"/>
      <c r="Q386" s="86"/>
      <c r="R386" s="86"/>
      <c r="S386" s="86"/>
      <c r="T386" s="87"/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T386" s="19" t="s">
        <v>179</v>
      </c>
      <c r="AU386" s="19" t="s">
        <v>79</v>
      </c>
    </row>
    <row r="387" s="2" customFormat="1">
      <c r="A387" s="40"/>
      <c r="B387" s="41"/>
      <c r="C387" s="42"/>
      <c r="D387" s="225" t="s">
        <v>181</v>
      </c>
      <c r="E387" s="42"/>
      <c r="F387" s="226" t="s">
        <v>738</v>
      </c>
      <c r="G387" s="42"/>
      <c r="H387" s="42"/>
      <c r="I387" s="222"/>
      <c r="J387" s="42"/>
      <c r="K387" s="42"/>
      <c r="L387" s="46"/>
      <c r="M387" s="223"/>
      <c r="N387" s="224"/>
      <c r="O387" s="86"/>
      <c r="P387" s="86"/>
      <c r="Q387" s="86"/>
      <c r="R387" s="86"/>
      <c r="S387" s="86"/>
      <c r="T387" s="87"/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T387" s="19" t="s">
        <v>181</v>
      </c>
      <c r="AU387" s="19" t="s">
        <v>79</v>
      </c>
    </row>
    <row r="388" s="12" customFormat="1" ht="22.8" customHeight="1">
      <c r="A388" s="12"/>
      <c r="B388" s="191"/>
      <c r="C388" s="192"/>
      <c r="D388" s="193" t="s">
        <v>68</v>
      </c>
      <c r="E388" s="205" t="s">
        <v>739</v>
      </c>
      <c r="F388" s="205" t="s">
        <v>740</v>
      </c>
      <c r="G388" s="192"/>
      <c r="H388" s="192"/>
      <c r="I388" s="195"/>
      <c r="J388" s="206">
        <f>BK388</f>
        <v>0</v>
      </c>
      <c r="K388" s="192"/>
      <c r="L388" s="197"/>
      <c r="M388" s="198"/>
      <c r="N388" s="199"/>
      <c r="O388" s="199"/>
      <c r="P388" s="200">
        <f>SUM(P389:P398)</f>
        <v>0</v>
      </c>
      <c r="Q388" s="199"/>
      <c r="R388" s="200">
        <f>SUM(R389:R398)</f>
        <v>0.17999999999999999</v>
      </c>
      <c r="S388" s="199"/>
      <c r="T388" s="201">
        <f>SUM(T389:T398)</f>
        <v>0</v>
      </c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R388" s="202" t="s">
        <v>79</v>
      </c>
      <c r="AT388" s="203" t="s">
        <v>68</v>
      </c>
      <c r="AU388" s="203" t="s">
        <v>77</v>
      </c>
      <c r="AY388" s="202" t="s">
        <v>170</v>
      </c>
      <c r="BK388" s="204">
        <f>SUM(BK389:BK398)</f>
        <v>0</v>
      </c>
    </row>
    <row r="389" s="2" customFormat="1" ht="24.15" customHeight="1">
      <c r="A389" s="40"/>
      <c r="B389" s="41"/>
      <c r="C389" s="207" t="s">
        <v>710</v>
      </c>
      <c r="D389" s="207" t="s">
        <v>172</v>
      </c>
      <c r="E389" s="208" t="s">
        <v>742</v>
      </c>
      <c r="F389" s="209" t="s">
        <v>743</v>
      </c>
      <c r="G389" s="210" t="s">
        <v>268</v>
      </c>
      <c r="H389" s="211">
        <v>5</v>
      </c>
      <c r="I389" s="212"/>
      <c r="J389" s="213">
        <f>ROUND(I389*H389,2)</f>
        <v>0</v>
      </c>
      <c r="K389" s="209" t="s">
        <v>176</v>
      </c>
      <c r="L389" s="46"/>
      <c r="M389" s="214" t="s">
        <v>19</v>
      </c>
      <c r="N389" s="215" t="s">
        <v>40</v>
      </c>
      <c r="O389" s="86"/>
      <c r="P389" s="216">
        <f>O389*H389</f>
        <v>0</v>
      </c>
      <c r="Q389" s="216">
        <v>0</v>
      </c>
      <c r="R389" s="216">
        <f>Q389*H389</f>
        <v>0</v>
      </c>
      <c r="S389" s="216">
        <v>0</v>
      </c>
      <c r="T389" s="217">
        <f>S389*H389</f>
        <v>0</v>
      </c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R389" s="218" t="s">
        <v>252</v>
      </c>
      <c r="AT389" s="218" t="s">
        <v>172</v>
      </c>
      <c r="AU389" s="218" t="s">
        <v>79</v>
      </c>
      <c r="AY389" s="19" t="s">
        <v>170</v>
      </c>
      <c r="BE389" s="219">
        <f>IF(N389="základní",J389,0)</f>
        <v>0</v>
      </c>
      <c r="BF389" s="219">
        <f>IF(N389="snížená",J389,0)</f>
        <v>0</v>
      </c>
      <c r="BG389" s="219">
        <f>IF(N389="zákl. přenesená",J389,0)</f>
        <v>0</v>
      </c>
      <c r="BH389" s="219">
        <f>IF(N389="sníž. přenesená",J389,0)</f>
        <v>0</v>
      </c>
      <c r="BI389" s="219">
        <f>IF(N389="nulová",J389,0)</f>
        <v>0</v>
      </c>
      <c r="BJ389" s="19" t="s">
        <v>77</v>
      </c>
      <c r="BK389" s="219">
        <f>ROUND(I389*H389,2)</f>
        <v>0</v>
      </c>
      <c r="BL389" s="19" t="s">
        <v>252</v>
      </c>
      <c r="BM389" s="218" t="s">
        <v>1217</v>
      </c>
    </row>
    <row r="390" s="2" customFormat="1">
      <c r="A390" s="40"/>
      <c r="B390" s="41"/>
      <c r="C390" s="42"/>
      <c r="D390" s="220" t="s">
        <v>179</v>
      </c>
      <c r="E390" s="42"/>
      <c r="F390" s="221" t="s">
        <v>745</v>
      </c>
      <c r="G390" s="42"/>
      <c r="H390" s="42"/>
      <c r="I390" s="222"/>
      <c r="J390" s="42"/>
      <c r="K390" s="42"/>
      <c r="L390" s="46"/>
      <c r="M390" s="223"/>
      <c r="N390" s="224"/>
      <c r="O390" s="86"/>
      <c r="P390" s="86"/>
      <c r="Q390" s="86"/>
      <c r="R390" s="86"/>
      <c r="S390" s="86"/>
      <c r="T390" s="87"/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T390" s="19" t="s">
        <v>179</v>
      </c>
      <c r="AU390" s="19" t="s">
        <v>79</v>
      </c>
    </row>
    <row r="391" s="2" customFormat="1">
      <c r="A391" s="40"/>
      <c r="B391" s="41"/>
      <c r="C391" s="42"/>
      <c r="D391" s="225" t="s">
        <v>181</v>
      </c>
      <c r="E391" s="42"/>
      <c r="F391" s="226" t="s">
        <v>746</v>
      </c>
      <c r="G391" s="42"/>
      <c r="H391" s="42"/>
      <c r="I391" s="222"/>
      <c r="J391" s="42"/>
      <c r="K391" s="42"/>
      <c r="L391" s="46"/>
      <c r="M391" s="223"/>
      <c r="N391" s="224"/>
      <c r="O391" s="86"/>
      <c r="P391" s="86"/>
      <c r="Q391" s="86"/>
      <c r="R391" s="86"/>
      <c r="S391" s="86"/>
      <c r="T391" s="87"/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T391" s="19" t="s">
        <v>181</v>
      </c>
      <c r="AU391" s="19" t="s">
        <v>79</v>
      </c>
    </row>
    <row r="392" s="2" customFormat="1" ht="24.15" customHeight="1">
      <c r="A392" s="40"/>
      <c r="B392" s="41"/>
      <c r="C392" s="248" t="s">
        <v>718</v>
      </c>
      <c r="D392" s="248" t="s">
        <v>265</v>
      </c>
      <c r="E392" s="249" t="s">
        <v>748</v>
      </c>
      <c r="F392" s="250" t="s">
        <v>1218</v>
      </c>
      <c r="G392" s="251" t="s">
        <v>268</v>
      </c>
      <c r="H392" s="252">
        <v>5</v>
      </c>
      <c r="I392" s="253"/>
      <c r="J392" s="254">
        <f>ROUND(I392*H392,2)</f>
        <v>0</v>
      </c>
      <c r="K392" s="250" t="s">
        <v>176</v>
      </c>
      <c r="L392" s="255"/>
      <c r="M392" s="256" t="s">
        <v>19</v>
      </c>
      <c r="N392" s="257" t="s">
        <v>40</v>
      </c>
      <c r="O392" s="86"/>
      <c r="P392" s="216">
        <f>O392*H392</f>
        <v>0</v>
      </c>
      <c r="Q392" s="216">
        <v>0.02</v>
      </c>
      <c r="R392" s="216">
        <f>Q392*H392</f>
        <v>0.10000000000000001</v>
      </c>
      <c r="S392" s="216">
        <v>0</v>
      </c>
      <c r="T392" s="217">
        <f>S392*H392</f>
        <v>0</v>
      </c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R392" s="218" t="s">
        <v>314</v>
      </c>
      <c r="AT392" s="218" t="s">
        <v>265</v>
      </c>
      <c r="AU392" s="218" t="s">
        <v>79</v>
      </c>
      <c r="AY392" s="19" t="s">
        <v>170</v>
      </c>
      <c r="BE392" s="219">
        <f>IF(N392="základní",J392,0)</f>
        <v>0</v>
      </c>
      <c r="BF392" s="219">
        <f>IF(N392="snížená",J392,0)</f>
        <v>0</v>
      </c>
      <c r="BG392" s="219">
        <f>IF(N392="zákl. přenesená",J392,0)</f>
        <v>0</v>
      </c>
      <c r="BH392" s="219">
        <f>IF(N392="sníž. přenesená",J392,0)</f>
        <v>0</v>
      </c>
      <c r="BI392" s="219">
        <f>IF(N392="nulová",J392,0)</f>
        <v>0</v>
      </c>
      <c r="BJ392" s="19" t="s">
        <v>77</v>
      </c>
      <c r="BK392" s="219">
        <f>ROUND(I392*H392,2)</f>
        <v>0</v>
      </c>
      <c r="BL392" s="19" t="s">
        <v>252</v>
      </c>
      <c r="BM392" s="218" t="s">
        <v>1219</v>
      </c>
    </row>
    <row r="393" s="2" customFormat="1">
      <c r="A393" s="40"/>
      <c r="B393" s="41"/>
      <c r="C393" s="42"/>
      <c r="D393" s="220" t="s">
        <v>179</v>
      </c>
      <c r="E393" s="42"/>
      <c r="F393" s="221" t="s">
        <v>1218</v>
      </c>
      <c r="G393" s="42"/>
      <c r="H393" s="42"/>
      <c r="I393" s="222"/>
      <c r="J393" s="42"/>
      <c r="K393" s="42"/>
      <c r="L393" s="46"/>
      <c r="M393" s="223"/>
      <c r="N393" s="224"/>
      <c r="O393" s="86"/>
      <c r="P393" s="86"/>
      <c r="Q393" s="86"/>
      <c r="R393" s="86"/>
      <c r="S393" s="86"/>
      <c r="T393" s="87"/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T393" s="19" t="s">
        <v>179</v>
      </c>
      <c r="AU393" s="19" t="s">
        <v>79</v>
      </c>
    </row>
    <row r="394" s="2" customFormat="1" ht="37.8" customHeight="1">
      <c r="A394" s="40"/>
      <c r="B394" s="41"/>
      <c r="C394" s="248" t="s">
        <v>723</v>
      </c>
      <c r="D394" s="248" t="s">
        <v>265</v>
      </c>
      <c r="E394" s="249" t="s">
        <v>1220</v>
      </c>
      <c r="F394" s="250" t="s">
        <v>1221</v>
      </c>
      <c r="G394" s="251" t="s">
        <v>268</v>
      </c>
      <c r="H394" s="252">
        <v>5</v>
      </c>
      <c r="I394" s="253"/>
      <c r="J394" s="254">
        <f>ROUND(I394*H394,2)</f>
        <v>0</v>
      </c>
      <c r="K394" s="250" t="s">
        <v>176</v>
      </c>
      <c r="L394" s="255"/>
      <c r="M394" s="256" t="s">
        <v>19</v>
      </c>
      <c r="N394" s="257" t="s">
        <v>40</v>
      </c>
      <c r="O394" s="86"/>
      <c r="P394" s="216">
        <f>O394*H394</f>
        <v>0</v>
      </c>
      <c r="Q394" s="216">
        <v>0.016</v>
      </c>
      <c r="R394" s="216">
        <f>Q394*H394</f>
        <v>0.080000000000000002</v>
      </c>
      <c r="S394" s="216">
        <v>0</v>
      </c>
      <c r="T394" s="217">
        <f>S394*H394</f>
        <v>0</v>
      </c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R394" s="218" t="s">
        <v>314</v>
      </c>
      <c r="AT394" s="218" t="s">
        <v>265</v>
      </c>
      <c r="AU394" s="218" t="s">
        <v>79</v>
      </c>
      <c r="AY394" s="19" t="s">
        <v>170</v>
      </c>
      <c r="BE394" s="219">
        <f>IF(N394="základní",J394,0)</f>
        <v>0</v>
      </c>
      <c r="BF394" s="219">
        <f>IF(N394="snížená",J394,0)</f>
        <v>0</v>
      </c>
      <c r="BG394" s="219">
        <f>IF(N394="zákl. přenesená",J394,0)</f>
        <v>0</v>
      </c>
      <c r="BH394" s="219">
        <f>IF(N394="sníž. přenesená",J394,0)</f>
        <v>0</v>
      </c>
      <c r="BI394" s="219">
        <f>IF(N394="nulová",J394,0)</f>
        <v>0</v>
      </c>
      <c r="BJ394" s="19" t="s">
        <v>77</v>
      </c>
      <c r="BK394" s="219">
        <f>ROUND(I394*H394,2)</f>
        <v>0</v>
      </c>
      <c r="BL394" s="19" t="s">
        <v>252</v>
      </c>
      <c r="BM394" s="218" t="s">
        <v>1222</v>
      </c>
    </row>
    <row r="395" s="2" customFormat="1">
      <c r="A395" s="40"/>
      <c r="B395" s="41"/>
      <c r="C395" s="42"/>
      <c r="D395" s="220" t="s">
        <v>179</v>
      </c>
      <c r="E395" s="42"/>
      <c r="F395" s="221" t="s">
        <v>1221</v>
      </c>
      <c r="G395" s="42"/>
      <c r="H395" s="42"/>
      <c r="I395" s="222"/>
      <c r="J395" s="42"/>
      <c r="K395" s="42"/>
      <c r="L395" s="46"/>
      <c r="M395" s="223"/>
      <c r="N395" s="224"/>
      <c r="O395" s="86"/>
      <c r="P395" s="86"/>
      <c r="Q395" s="86"/>
      <c r="R395" s="86"/>
      <c r="S395" s="86"/>
      <c r="T395" s="87"/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T395" s="19" t="s">
        <v>179</v>
      </c>
      <c r="AU395" s="19" t="s">
        <v>79</v>
      </c>
    </row>
    <row r="396" s="2" customFormat="1" ht="24.15" customHeight="1">
      <c r="A396" s="40"/>
      <c r="B396" s="41"/>
      <c r="C396" s="207" t="s">
        <v>728</v>
      </c>
      <c r="D396" s="207" t="s">
        <v>172</v>
      </c>
      <c r="E396" s="208" t="s">
        <v>762</v>
      </c>
      <c r="F396" s="209" t="s">
        <v>763</v>
      </c>
      <c r="G396" s="210" t="s">
        <v>224</v>
      </c>
      <c r="H396" s="211">
        <v>0.80000000000000004</v>
      </c>
      <c r="I396" s="212"/>
      <c r="J396" s="213">
        <f>ROUND(I396*H396,2)</f>
        <v>0</v>
      </c>
      <c r="K396" s="209" t="s">
        <v>176</v>
      </c>
      <c r="L396" s="46"/>
      <c r="M396" s="214" t="s">
        <v>19</v>
      </c>
      <c r="N396" s="215" t="s">
        <v>40</v>
      </c>
      <c r="O396" s="86"/>
      <c r="P396" s="216">
        <f>O396*H396</f>
        <v>0</v>
      </c>
      <c r="Q396" s="216">
        <v>0</v>
      </c>
      <c r="R396" s="216">
        <f>Q396*H396</f>
        <v>0</v>
      </c>
      <c r="S396" s="216">
        <v>0</v>
      </c>
      <c r="T396" s="217">
        <f>S396*H396</f>
        <v>0</v>
      </c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R396" s="218" t="s">
        <v>252</v>
      </c>
      <c r="AT396" s="218" t="s">
        <v>172</v>
      </c>
      <c r="AU396" s="218" t="s">
        <v>79</v>
      </c>
      <c r="AY396" s="19" t="s">
        <v>170</v>
      </c>
      <c r="BE396" s="219">
        <f>IF(N396="základní",J396,0)</f>
        <v>0</v>
      </c>
      <c r="BF396" s="219">
        <f>IF(N396="snížená",J396,0)</f>
        <v>0</v>
      </c>
      <c r="BG396" s="219">
        <f>IF(N396="zákl. přenesená",J396,0)</f>
        <v>0</v>
      </c>
      <c r="BH396" s="219">
        <f>IF(N396="sníž. přenesená",J396,0)</f>
        <v>0</v>
      </c>
      <c r="BI396" s="219">
        <f>IF(N396="nulová",J396,0)</f>
        <v>0</v>
      </c>
      <c r="BJ396" s="19" t="s">
        <v>77</v>
      </c>
      <c r="BK396" s="219">
        <f>ROUND(I396*H396,2)</f>
        <v>0</v>
      </c>
      <c r="BL396" s="19" t="s">
        <v>252</v>
      </c>
      <c r="BM396" s="218" t="s">
        <v>1223</v>
      </c>
    </row>
    <row r="397" s="2" customFormat="1">
      <c r="A397" s="40"/>
      <c r="B397" s="41"/>
      <c r="C397" s="42"/>
      <c r="D397" s="220" t="s">
        <v>179</v>
      </c>
      <c r="E397" s="42"/>
      <c r="F397" s="221" t="s">
        <v>765</v>
      </c>
      <c r="G397" s="42"/>
      <c r="H397" s="42"/>
      <c r="I397" s="222"/>
      <c r="J397" s="42"/>
      <c r="K397" s="42"/>
      <c r="L397" s="46"/>
      <c r="M397" s="223"/>
      <c r="N397" s="224"/>
      <c r="O397" s="86"/>
      <c r="P397" s="86"/>
      <c r="Q397" s="86"/>
      <c r="R397" s="86"/>
      <c r="S397" s="86"/>
      <c r="T397" s="87"/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T397" s="19" t="s">
        <v>179</v>
      </c>
      <c r="AU397" s="19" t="s">
        <v>79</v>
      </c>
    </row>
    <row r="398" s="2" customFormat="1">
      <c r="A398" s="40"/>
      <c r="B398" s="41"/>
      <c r="C398" s="42"/>
      <c r="D398" s="225" t="s">
        <v>181</v>
      </c>
      <c r="E398" s="42"/>
      <c r="F398" s="226" t="s">
        <v>766</v>
      </c>
      <c r="G398" s="42"/>
      <c r="H398" s="42"/>
      <c r="I398" s="222"/>
      <c r="J398" s="42"/>
      <c r="K398" s="42"/>
      <c r="L398" s="46"/>
      <c r="M398" s="223"/>
      <c r="N398" s="224"/>
      <c r="O398" s="86"/>
      <c r="P398" s="86"/>
      <c r="Q398" s="86"/>
      <c r="R398" s="86"/>
      <c r="S398" s="86"/>
      <c r="T398" s="87"/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T398" s="19" t="s">
        <v>181</v>
      </c>
      <c r="AU398" s="19" t="s">
        <v>79</v>
      </c>
    </row>
    <row r="399" s="12" customFormat="1" ht="22.8" customHeight="1">
      <c r="A399" s="12"/>
      <c r="B399" s="191"/>
      <c r="C399" s="192"/>
      <c r="D399" s="193" t="s">
        <v>68</v>
      </c>
      <c r="E399" s="205" t="s">
        <v>781</v>
      </c>
      <c r="F399" s="205" t="s">
        <v>782</v>
      </c>
      <c r="G399" s="192"/>
      <c r="H399" s="192"/>
      <c r="I399" s="195"/>
      <c r="J399" s="206">
        <f>BK399</f>
        <v>0</v>
      </c>
      <c r="K399" s="192"/>
      <c r="L399" s="197"/>
      <c r="M399" s="198"/>
      <c r="N399" s="199"/>
      <c r="O399" s="199"/>
      <c r="P399" s="200">
        <f>SUM(P400:P432)</f>
        <v>0</v>
      </c>
      <c r="Q399" s="199"/>
      <c r="R399" s="200">
        <f>SUM(R400:R432)</f>
        <v>2.8003938800000001</v>
      </c>
      <c r="S399" s="199"/>
      <c r="T399" s="201">
        <f>SUM(T400:T432)</f>
        <v>2.499593</v>
      </c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R399" s="202" t="s">
        <v>79</v>
      </c>
      <c r="AT399" s="203" t="s">
        <v>68</v>
      </c>
      <c r="AU399" s="203" t="s">
        <v>77</v>
      </c>
      <c r="AY399" s="202" t="s">
        <v>170</v>
      </c>
      <c r="BK399" s="204">
        <f>SUM(BK400:BK432)</f>
        <v>0</v>
      </c>
    </row>
    <row r="400" s="2" customFormat="1" ht="16.5" customHeight="1">
      <c r="A400" s="40"/>
      <c r="B400" s="41"/>
      <c r="C400" s="207" t="s">
        <v>733</v>
      </c>
      <c r="D400" s="207" t="s">
        <v>172</v>
      </c>
      <c r="E400" s="208" t="s">
        <v>802</v>
      </c>
      <c r="F400" s="209" t="s">
        <v>803</v>
      </c>
      <c r="G400" s="210" t="s">
        <v>203</v>
      </c>
      <c r="H400" s="211">
        <v>70.810000000000002</v>
      </c>
      <c r="I400" s="212"/>
      <c r="J400" s="213">
        <f>ROUND(I400*H400,2)</f>
        <v>0</v>
      </c>
      <c r="K400" s="209" t="s">
        <v>176</v>
      </c>
      <c r="L400" s="46"/>
      <c r="M400" s="214" t="s">
        <v>19</v>
      </c>
      <c r="N400" s="215" t="s">
        <v>40</v>
      </c>
      <c r="O400" s="86"/>
      <c r="P400" s="216">
        <f>O400*H400</f>
        <v>0</v>
      </c>
      <c r="Q400" s="216">
        <v>0</v>
      </c>
      <c r="R400" s="216">
        <f>Q400*H400</f>
        <v>0</v>
      </c>
      <c r="S400" s="216">
        <v>0.035299999999999998</v>
      </c>
      <c r="T400" s="217">
        <f>S400*H400</f>
        <v>2.499593</v>
      </c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R400" s="218" t="s">
        <v>252</v>
      </c>
      <c r="AT400" s="218" t="s">
        <v>172</v>
      </c>
      <c r="AU400" s="218" t="s">
        <v>79</v>
      </c>
      <c r="AY400" s="19" t="s">
        <v>170</v>
      </c>
      <c r="BE400" s="219">
        <f>IF(N400="základní",J400,0)</f>
        <v>0</v>
      </c>
      <c r="BF400" s="219">
        <f>IF(N400="snížená",J400,0)</f>
        <v>0</v>
      </c>
      <c r="BG400" s="219">
        <f>IF(N400="zákl. přenesená",J400,0)</f>
        <v>0</v>
      </c>
      <c r="BH400" s="219">
        <f>IF(N400="sníž. přenesená",J400,0)</f>
        <v>0</v>
      </c>
      <c r="BI400" s="219">
        <f>IF(N400="nulová",J400,0)</f>
        <v>0</v>
      </c>
      <c r="BJ400" s="19" t="s">
        <v>77</v>
      </c>
      <c r="BK400" s="219">
        <f>ROUND(I400*H400,2)</f>
        <v>0</v>
      </c>
      <c r="BL400" s="19" t="s">
        <v>252</v>
      </c>
      <c r="BM400" s="218" t="s">
        <v>1224</v>
      </c>
    </row>
    <row r="401" s="2" customFormat="1">
      <c r="A401" s="40"/>
      <c r="B401" s="41"/>
      <c r="C401" s="42"/>
      <c r="D401" s="220" t="s">
        <v>179</v>
      </c>
      <c r="E401" s="42"/>
      <c r="F401" s="221" t="s">
        <v>803</v>
      </c>
      <c r="G401" s="42"/>
      <c r="H401" s="42"/>
      <c r="I401" s="222"/>
      <c r="J401" s="42"/>
      <c r="K401" s="42"/>
      <c r="L401" s="46"/>
      <c r="M401" s="223"/>
      <c r="N401" s="224"/>
      <c r="O401" s="86"/>
      <c r="P401" s="86"/>
      <c r="Q401" s="86"/>
      <c r="R401" s="86"/>
      <c r="S401" s="86"/>
      <c r="T401" s="87"/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T401" s="19" t="s">
        <v>179</v>
      </c>
      <c r="AU401" s="19" t="s">
        <v>79</v>
      </c>
    </row>
    <row r="402" s="2" customFormat="1">
      <c r="A402" s="40"/>
      <c r="B402" s="41"/>
      <c r="C402" s="42"/>
      <c r="D402" s="225" t="s">
        <v>181</v>
      </c>
      <c r="E402" s="42"/>
      <c r="F402" s="226" t="s">
        <v>805</v>
      </c>
      <c r="G402" s="42"/>
      <c r="H402" s="42"/>
      <c r="I402" s="222"/>
      <c r="J402" s="42"/>
      <c r="K402" s="42"/>
      <c r="L402" s="46"/>
      <c r="M402" s="223"/>
      <c r="N402" s="224"/>
      <c r="O402" s="86"/>
      <c r="P402" s="86"/>
      <c r="Q402" s="86"/>
      <c r="R402" s="86"/>
      <c r="S402" s="86"/>
      <c r="T402" s="87"/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T402" s="19" t="s">
        <v>181</v>
      </c>
      <c r="AU402" s="19" t="s">
        <v>79</v>
      </c>
    </row>
    <row r="403" s="13" customFormat="1">
      <c r="A403" s="13"/>
      <c r="B403" s="227"/>
      <c r="C403" s="228"/>
      <c r="D403" s="220" t="s">
        <v>189</v>
      </c>
      <c r="E403" s="229" t="s">
        <v>19</v>
      </c>
      <c r="F403" s="230" t="s">
        <v>190</v>
      </c>
      <c r="G403" s="228"/>
      <c r="H403" s="229" t="s">
        <v>19</v>
      </c>
      <c r="I403" s="231"/>
      <c r="J403" s="228"/>
      <c r="K403" s="228"/>
      <c r="L403" s="232"/>
      <c r="M403" s="233"/>
      <c r="N403" s="234"/>
      <c r="O403" s="234"/>
      <c r="P403" s="234"/>
      <c r="Q403" s="234"/>
      <c r="R403" s="234"/>
      <c r="S403" s="234"/>
      <c r="T403" s="235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36" t="s">
        <v>189</v>
      </c>
      <c r="AU403" s="236" t="s">
        <v>79</v>
      </c>
      <c r="AV403" s="13" t="s">
        <v>77</v>
      </c>
      <c r="AW403" s="13" t="s">
        <v>31</v>
      </c>
      <c r="AX403" s="13" t="s">
        <v>69</v>
      </c>
      <c r="AY403" s="236" t="s">
        <v>170</v>
      </c>
    </row>
    <row r="404" s="13" customFormat="1">
      <c r="A404" s="13"/>
      <c r="B404" s="227"/>
      <c r="C404" s="228"/>
      <c r="D404" s="220" t="s">
        <v>189</v>
      </c>
      <c r="E404" s="229" t="s">
        <v>19</v>
      </c>
      <c r="F404" s="230" t="s">
        <v>1225</v>
      </c>
      <c r="G404" s="228"/>
      <c r="H404" s="229" t="s">
        <v>19</v>
      </c>
      <c r="I404" s="231"/>
      <c r="J404" s="228"/>
      <c r="K404" s="228"/>
      <c r="L404" s="232"/>
      <c r="M404" s="233"/>
      <c r="N404" s="234"/>
      <c r="O404" s="234"/>
      <c r="P404" s="234"/>
      <c r="Q404" s="234"/>
      <c r="R404" s="234"/>
      <c r="S404" s="234"/>
      <c r="T404" s="235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36" t="s">
        <v>189</v>
      </c>
      <c r="AU404" s="236" t="s">
        <v>79</v>
      </c>
      <c r="AV404" s="13" t="s">
        <v>77</v>
      </c>
      <c r="AW404" s="13" t="s">
        <v>31</v>
      </c>
      <c r="AX404" s="13" t="s">
        <v>69</v>
      </c>
      <c r="AY404" s="236" t="s">
        <v>170</v>
      </c>
    </row>
    <row r="405" s="14" customFormat="1">
      <c r="A405" s="14"/>
      <c r="B405" s="237"/>
      <c r="C405" s="238"/>
      <c r="D405" s="220" t="s">
        <v>189</v>
      </c>
      <c r="E405" s="239" t="s">
        <v>19</v>
      </c>
      <c r="F405" s="240" t="s">
        <v>1049</v>
      </c>
      <c r="G405" s="238"/>
      <c r="H405" s="241">
        <v>70.810000000000002</v>
      </c>
      <c r="I405" s="242"/>
      <c r="J405" s="238"/>
      <c r="K405" s="238"/>
      <c r="L405" s="243"/>
      <c r="M405" s="244"/>
      <c r="N405" s="245"/>
      <c r="O405" s="245"/>
      <c r="P405" s="245"/>
      <c r="Q405" s="245"/>
      <c r="R405" s="245"/>
      <c r="S405" s="245"/>
      <c r="T405" s="246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47" t="s">
        <v>189</v>
      </c>
      <c r="AU405" s="247" t="s">
        <v>79</v>
      </c>
      <c r="AV405" s="14" t="s">
        <v>79</v>
      </c>
      <c r="AW405" s="14" t="s">
        <v>31</v>
      </c>
      <c r="AX405" s="14" t="s">
        <v>77</v>
      </c>
      <c r="AY405" s="247" t="s">
        <v>170</v>
      </c>
    </row>
    <row r="406" s="2" customFormat="1" ht="16.5" customHeight="1">
      <c r="A406" s="40"/>
      <c r="B406" s="41"/>
      <c r="C406" s="207" t="s">
        <v>741</v>
      </c>
      <c r="D406" s="207" t="s">
        <v>172</v>
      </c>
      <c r="E406" s="208" t="s">
        <v>784</v>
      </c>
      <c r="F406" s="209" t="s">
        <v>785</v>
      </c>
      <c r="G406" s="210" t="s">
        <v>203</v>
      </c>
      <c r="H406" s="211">
        <v>70.810000000000002</v>
      </c>
      <c r="I406" s="212"/>
      <c r="J406" s="213">
        <f>ROUND(I406*H406,2)</f>
        <v>0</v>
      </c>
      <c r="K406" s="209" t="s">
        <v>176</v>
      </c>
      <c r="L406" s="46"/>
      <c r="M406" s="214" t="s">
        <v>19</v>
      </c>
      <c r="N406" s="215" t="s">
        <v>40</v>
      </c>
      <c r="O406" s="86"/>
      <c r="P406" s="216">
        <f>O406*H406</f>
        <v>0</v>
      </c>
      <c r="Q406" s="216">
        <v>0</v>
      </c>
      <c r="R406" s="216">
        <f>Q406*H406</f>
        <v>0</v>
      </c>
      <c r="S406" s="216">
        <v>0</v>
      </c>
      <c r="T406" s="217">
        <f>S406*H406</f>
        <v>0</v>
      </c>
      <c r="U406" s="40"/>
      <c r="V406" s="40"/>
      <c r="W406" s="40"/>
      <c r="X406" s="40"/>
      <c r="Y406" s="40"/>
      <c r="Z406" s="40"/>
      <c r="AA406" s="40"/>
      <c r="AB406" s="40"/>
      <c r="AC406" s="40"/>
      <c r="AD406" s="40"/>
      <c r="AE406" s="40"/>
      <c r="AR406" s="218" t="s">
        <v>252</v>
      </c>
      <c r="AT406" s="218" t="s">
        <v>172</v>
      </c>
      <c r="AU406" s="218" t="s">
        <v>79</v>
      </c>
      <c r="AY406" s="19" t="s">
        <v>170</v>
      </c>
      <c r="BE406" s="219">
        <f>IF(N406="základní",J406,0)</f>
        <v>0</v>
      </c>
      <c r="BF406" s="219">
        <f>IF(N406="snížená",J406,0)</f>
        <v>0</v>
      </c>
      <c r="BG406" s="219">
        <f>IF(N406="zákl. přenesená",J406,0)</f>
        <v>0</v>
      </c>
      <c r="BH406" s="219">
        <f>IF(N406="sníž. přenesená",J406,0)</f>
        <v>0</v>
      </c>
      <c r="BI406" s="219">
        <f>IF(N406="nulová",J406,0)</f>
        <v>0</v>
      </c>
      <c r="BJ406" s="19" t="s">
        <v>77</v>
      </c>
      <c r="BK406" s="219">
        <f>ROUND(I406*H406,2)</f>
        <v>0</v>
      </c>
      <c r="BL406" s="19" t="s">
        <v>252</v>
      </c>
      <c r="BM406" s="218" t="s">
        <v>1226</v>
      </c>
    </row>
    <row r="407" s="2" customFormat="1">
      <c r="A407" s="40"/>
      <c r="B407" s="41"/>
      <c r="C407" s="42"/>
      <c r="D407" s="220" t="s">
        <v>179</v>
      </c>
      <c r="E407" s="42"/>
      <c r="F407" s="221" t="s">
        <v>787</v>
      </c>
      <c r="G407" s="42"/>
      <c r="H407" s="42"/>
      <c r="I407" s="222"/>
      <c r="J407" s="42"/>
      <c r="K407" s="42"/>
      <c r="L407" s="46"/>
      <c r="M407" s="223"/>
      <c r="N407" s="224"/>
      <c r="O407" s="86"/>
      <c r="P407" s="86"/>
      <c r="Q407" s="86"/>
      <c r="R407" s="86"/>
      <c r="S407" s="86"/>
      <c r="T407" s="87"/>
      <c r="U407" s="40"/>
      <c r="V407" s="40"/>
      <c r="W407" s="40"/>
      <c r="X407" s="40"/>
      <c r="Y407" s="40"/>
      <c r="Z407" s="40"/>
      <c r="AA407" s="40"/>
      <c r="AB407" s="40"/>
      <c r="AC407" s="40"/>
      <c r="AD407" s="40"/>
      <c r="AE407" s="40"/>
      <c r="AT407" s="19" t="s">
        <v>179</v>
      </c>
      <c r="AU407" s="19" t="s">
        <v>79</v>
      </c>
    </row>
    <row r="408" s="2" customFormat="1">
      <c r="A408" s="40"/>
      <c r="B408" s="41"/>
      <c r="C408" s="42"/>
      <c r="D408" s="225" t="s">
        <v>181</v>
      </c>
      <c r="E408" s="42"/>
      <c r="F408" s="226" t="s">
        <v>788</v>
      </c>
      <c r="G408" s="42"/>
      <c r="H408" s="42"/>
      <c r="I408" s="222"/>
      <c r="J408" s="42"/>
      <c r="K408" s="42"/>
      <c r="L408" s="46"/>
      <c r="M408" s="223"/>
      <c r="N408" s="224"/>
      <c r="O408" s="86"/>
      <c r="P408" s="86"/>
      <c r="Q408" s="86"/>
      <c r="R408" s="86"/>
      <c r="S408" s="86"/>
      <c r="T408" s="87"/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T408" s="19" t="s">
        <v>181</v>
      </c>
      <c r="AU408" s="19" t="s">
        <v>79</v>
      </c>
    </row>
    <row r="409" s="13" customFormat="1">
      <c r="A409" s="13"/>
      <c r="B409" s="227"/>
      <c r="C409" s="228"/>
      <c r="D409" s="220" t="s">
        <v>189</v>
      </c>
      <c r="E409" s="229" t="s">
        <v>19</v>
      </c>
      <c r="F409" s="230" t="s">
        <v>190</v>
      </c>
      <c r="G409" s="228"/>
      <c r="H409" s="229" t="s">
        <v>19</v>
      </c>
      <c r="I409" s="231"/>
      <c r="J409" s="228"/>
      <c r="K409" s="228"/>
      <c r="L409" s="232"/>
      <c r="M409" s="233"/>
      <c r="N409" s="234"/>
      <c r="O409" s="234"/>
      <c r="P409" s="234"/>
      <c r="Q409" s="234"/>
      <c r="R409" s="234"/>
      <c r="S409" s="234"/>
      <c r="T409" s="235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36" t="s">
        <v>189</v>
      </c>
      <c r="AU409" s="236" t="s">
        <v>79</v>
      </c>
      <c r="AV409" s="13" t="s">
        <v>77</v>
      </c>
      <c r="AW409" s="13" t="s">
        <v>31</v>
      </c>
      <c r="AX409" s="13" t="s">
        <v>69</v>
      </c>
      <c r="AY409" s="236" t="s">
        <v>170</v>
      </c>
    </row>
    <row r="410" s="13" customFormat="1">
      <c r="A410" s="13"/>
      <c r="B410" s="227"/>
      <c r="C410" s="228"/>
      <c r="D410" s="220" t="s">
        <v>189</v>
      </c>
      <c r="E410" s="229" t="s">
        <v>19</v>
      </c>
      <c r="F410" s="230" t="s">
        <v>1225</v>
      </c>
      <c r="G410" s="228"/>
      <c r="H410" s="229" t="s">
        <v>19</v>
      </c>
      <c r="I410" s="231"/>
      <c r="J410" s="228"/>
      <c r="K410" s="228"/>
      <c r="L410" s="232"/>
      <c r="M410" s="233"/>
      <c r="N410" s="234"/>
      <c r="O410" s="234"/>
      <c r="P410" s="234"/>
      <c r="Q410" s="234"/>
      <c r="R410" s="234"/>
      <c r="S410" s="234"/>
      <c r="T410" s="235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36" t="s">
        <v>189</v>
      </c>
      <c r="AU410" s="236" t="s">
        <v>79</v>
      </c>
      <c r="AV410" s="13" t="s">
        <v>77</v>
      </c>
      <c r="AW410" s="13" t="s">
        <v>31</v>
      </c>
      <c r="AX410" s="13" t="s">
        <v>69</v>
      </c>
      <c r="AY410" s="236" t="s">
        <v>170</v>
      </c>
    </row>
    <row r="411" s="14" customFormat="1">
      <c r="A411" s="14"/>
      <c r="B411" s="237"/>
      <c r="C411" s="238"/>
      <c r="D411" s="220" t="s">
        <v>189</v>
      </c>
      <c r="E411" s="239" t="s">
        <v>19</v>
      </c>
      <c r="F411" s="240" t="s">
        <v>1049</v>
      </c>
      <c r="G411" s="238"/>
      <c r="H411" s="241">
        <v>70.810000000000002</v>
      </c>
      <c r="I411" s="242"/>
      <c r="J411" s="238"/>
      <c r="K411" s="238"/>
      <c r="L411" s="243"/>
      <c r="M411" s="244"/>
      <c r="N411" s="245"/>
      <c r="O411" s="245"/>
      <c r="P411" s="245"/>
      <c r="Q411" s="245"/>
      <c r="R411" s="245"/>
      <c r="S411" s="245"/>
      <c r="T411" s="246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47" t="s">
        <v>189</v>
      </c>
      <c r="AU411" s="247" t="s">
        <v>79</v>
      </c>
      <c r="AV411" s="14" t="s">
        <v>79</v>
      </c>
      <c r="AW411" s="14" t="s">
        <v>31</v>
      </c>
      <c r="AX411" s="14" t="s">
        <v>77</v>
      </c>
      <c r="AY411" s="247" t="s">
        <v>170</v>
      </c>
    </row>
    <row r="412" s="2" customFormat="1" ht="16.5" customHeight="1">
      <c r="A412" s="40"/>
      <c r="B412" s="41"/>
      <c r="C412" s="207" t="s">
        <v>747</v>
      </c>
      <c r="D412" s="207" t="s">
        <v>172</v>
      </c>
      <c r="E412" s="208" t="s">
        <v>790</v>
      </c>
      <c r="F412" s="209" t="s">
        <v>791</v>
      </c>
      <c r="G412" s="210" t="s">
        <v>203</v>
      </c>
      <c r="H412" s="211">
        <v>70.810000000000002</v>
      </c>
      <c r="I412" s="212"/>
      <c r="J412" s="213">
        <f>ROUND(I412*H412,2)</f>
        <v>0</v>
      </c>
      <c r="K412" s="209" t="s">
        <v>176</v>
      </c>
      <c r="L412" s="46"/>
      <c r="M412" s="214" t="s">
        <v>19</v>
      </c>
      <c r="N412" s="215" t="s">
        <v>40</v>
      </c>
      <c r="O412" s="86"/>
      <c r="P412" s="216">
        <f>O412*H412</f>
        <v>0</v>
      </c>
      <c r="Q412" s="216">
        <v>0.00029999999999999997</v>
      </c>
      <c r="R412" s="216">
        <f>Q412*H412</f>
        <v>0.021242999999999998</v>
      </c>
      <c r="S412" s="216">
        <v>0</v>
      </c>
      <c r="T412" s="217">
        <f>S412*H412</f>
        <v>0</v>
      </c>
      <c r="U412" s="40"/>
      <c r="V412" s="40"/>
      <c r="W412" s="40"/>
      <c r="X412" s="40"/>
      <c r="Y412" s="40"/>
      <c r="Z412" s="40"/>
      <c r="AA412" s="40"/>
      <c r="AB412" s="40"/>
      <c r="AC412" s="40"/>
      <c r="AD412" s="40"/>
      <c r="AE412" s="40"/>
      <c r="AR412" s="218" t="s">
        <v>252</v>
      </c>
      <c r="AT412" s="218" t="s">
        <v>172</v>
      </c>
      <c r="AU412" s="218" t="s">
        <v>79</v>
      </c>
      <c r="AY412" s="19" t="s">
        <v>170</v>
      </c>
      <c r="BE412" s="219">
        <f>IF(N412="základní",J412,0)</f>
        <v>0</v>
      </c>
      <c r="BF412" s="219">
        <f>IF(N412="snížená",J412,0)</f>
        <v>0</v>
      </c>
      <c r="BG412" s="219">
        <f>IF(N412="zákl. přenesená",J412,0)</f>
        <v>0</v>
      </c>
      <c r="BH412" s="219">
        <f>IF(N412="sníž. přenesená",J412,0)</f>
        <v>0</v>
      </c>
      <c r="BI412" s="219">
        <f>IF(N412="nulová",J412,0)</f>
        <v>0</v>
      </c>
      <c r="BJ412" s="19" t="s">
        <v>77</v>
      </c>
      <c r="BK412" s="219">
        <f>ROUND(I412*H412,2)</f>
        <v>0</v>
      </c>
      <c r="BL412" s="19" t="s">
        <v>252</v>
      </c>
      <c r="BM412" s="218" t="s">
        <v>1227</v>
      </c>
    </row>
    <row r="413" s="2" customFormat="1">
      <c r="A413" s="40"/>
      <c r="B413" s="41"/>
      <c r="C413" s="42"/>
      <c r="D413" s="220" t="s">
        <v>179</v>
      </c>
      <c r="E413" s="42"/>
      <c r="F413" s="221" t="s">
        <v>793</v>
      </c>
      <c r="G413" s="42"/>
      <c r="H413" s="42"/>
      <c r="I413" s="222"/>
      <c r="J413" s="42"/>
      <c r="K413" s="42"/>
      <c r="L413" s="46"/>
      <c r="M413" s="223"/>
      <c r="N413" s="224"/>
      <c r="O413" s="86"/>
      <c r="P413" s="86"/>
      <c r="Q413" s="86"/>
      <c r="R413" s="86"/>
      <c r="S413" s="86"/>
      <c r="T413" s="87"/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40"/>
      <c r="AT413" s="19" t="s">
        <v>179</v>
      </c>
      <c r="AU413" s="19" t="s">
        <v>79</v>
      </c>
    </row>
    <row r="414" s="2" customFormat="1">
      <c r="A414" s="40"/>
      <c r="B414" s="41"/>
      <c r="C414" s="42"/>
      <c r="D414" s="225" t="s">
        <v>181</v>
      </c>
      <c r="E414" s="42"/>
      <c r="F414" s="226" t="s">
        <v>794</v>
      </c>
      <c r="G414" s="42"/>
      <c r="H414" s="42"/>
      <c r="I414" s="222"/>
      <c r="J414" s="42"/>
      <c r="K414" s="42"/>
      <c r="L414" s="46"/>
      <c r="M414" s="223"/>
      <c r="N414" s="224"/>
      <c r="O414" s="86"/>
      <c r="P414" s="86"/>
      <c r="Q414" s="86"/>
      <c r="R414" s="86"/>
      <c r="S414" s="86"/>
      <c r="T414" s="87"/>
      <c r="U414" s="40"/>
      <c r="V414" s="40"/>
      <c r="W414" s="40"/>
      <c r="X414" s="40"/>
      <c r="Y414" s="40"/>
      <c r="Z414" s="40"/>
      <c r="AA414" s="40"/>
      <c r="AB414" s="40"/>
      <c r="AC414" s="40"/>
      <c r="AD414" s="40"/>
      <c r="AE414" s="40"/>
      <c r="AT414" s="19" t="s">
        <v>181</v>
      </c>
      <c r="AU414" s="19" t="s">
        <v>79</v>
      </c>
    </row>
    <row r="415" s="13" customFormat="1">
      <c r="A415" s="13"/>
      <c r="B415" s="227"/>
      <c r="C415" s="228"/>
      <c r="D415" s="220" t="s">
        <v>189</v>
      </c>
      <c r="E415" s="229" t="s">
        <v>19</v>
      </c>
      <c r="F415" s="230" t="s">
        <v>190</v>
      </c>
      <c r="G415" s="228"/>
      <c r="H415" s="229" t="s">
        <v>19</v>
      </c>
      <c r="I415" s="231"/>
      <c r="J415" s="228"/>
      <c r="K415" s="228"/>
      <c r="L415" s="232"/>
      <c r="M415" s="233"/>
      <c r="N415" s="234"/>
      <c r="O415" s="234"/>
      <c r="P415" s="234"/>
      <c r="Q415" s="234"/>
      <c r="R415" s="234"/>
      <c r="S415" s="234"/>
      <c r="T415" s="235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36" t="s">
        <v>189</v>
      </c>
      <c r="AU415" s="236" t="s">
        <v>79</v>
      </c>
      <c r="AV415" s="13" t="s">
        <v>77</v>
      </c>
      <c r="AW415" s="13" t="s">
        <v>31</v>
      </c>
      <c r="AX415" s="13" t="s">
        <v>69</v>
      </c>
      <c r="AY415" s="236" t="s">
        <v>170</v>
      </c>
    </row>
    <row r="416" s="13" customFormat="1">
      <c r="A416" s="13"/>
      <c r="B416" s="227"/>
      <c r="C416" s="228"/>
      <c r="D416" s="220" t="s">
        <v>189</v>
      </c>
      <c r="E416" s="229" t="s">
        <v>19</v>
      </c>
      <c r="F416" s="230" t="s">
        <v>1225</v>
      </c>
      <c r="G416" s="228"/>
      <c r="H416" s="229" t="s">
        <v>19</v>
      </c>
      <c r="I416" s="231"/>
      <c r="J416" s="228"/>
      <c r="K416" s="228"/>
      <c r="L416" s="232"/>
      <c r="M416" s="233"/>
      <c r="N416" s="234"/>
      <c r="O416" s="234"/>
      <c r="P416" s="234"/>
      <c r="Q416" s="234"/>
      <c r="R416" s="234"/>
      <c r="S416" s="234"/>
      <c r="T416" s="235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36" t="s">
        <v>189</v>
      </c>
      <c r="AU416" s="236" t="s">
        <v>79</v>
      </c>
      <c r="AV416" s="13" t="s">
        <v>77</v>
      </c>
      <c r="AW416" s="13" t="s">
        <v>31</v>
      </c>
      <c r="AX416" s="13" t="s">
        <v>69</v>
      </c>
      <c r="AY416" s="236" t="s">
        <v>170</v>
      </c>
    </row>
    <row r="417" s="14" customFormat="1">
      <c r="A417" s="14"/>
      <c r="B417" s="237"/>
      <c r="C417" s="238"/>
      <c r="D417" s="220" t="s">
        <v>189</v>
      </c>
      <c r="E417" s="239" t="s">
        <v>19</v>
      </c>
      <c r="F417" s="240" t="s">
        <v>1049</v>
      </c>
      <c r="G417" s="238"/>
      <c r="H417" s="241">
        <v>70.810000000000002</v>
      </c>
      <c r="I417" s="242"/>
      <c r="J417" s="238"/>
      <c r="K417" s="238"/>
      <c r="L417" s="243"/>
      <c r="M417" s="244"/>
      <c r="N417" s="245"/>
      <c r="O417" s="245"/>
      <c r="P417" s="245"/>
      <c r="Q417" s="245"/>
      <c r="R417" s="245"/>
      <c r="S417" s="245"/>
      <c r="T417" s="246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47" t="s">
        <v>189</v>
      </c>
      <c r="AU417" s="247" t="s">
        <v>79</v>
      </c>
      <c r="AV417" s="14" t="s">
        <v>79</v>
      </c>
      <c r="AW417" s="14" t="s">
        <v>31</v>
      </c>
      <c r="AX417" s="14" t="s">
        <v>77</v>
      </c>
      <c r="AY417" s="247" t="s">
        <v>170</v>
      </c>
    </row>
    <row r="418" s="2" customFormat="1" ht="24.15" customHeight="1">
      <c r="A418" s="40"/>
      <c r="B418" s="41"/>
      <c r="C418" s="207" t="s">
        <v>751</v>
      </c>
      <c r="D418" s="207" t="s">
        <v>172</v>
      </c>
      <c r="E418" s="208" t="s">
        <v>1228</v>
      </c>
      <c r="F418" s="209" t="s">
        <v>1229</v>
      </c>
      <c r="G418" s="210" t="s">
        <v>203</v>
      </c>
      <c r="H418" s="211">
        <v>70.810000000000002</v>
      </c>
      <c r="I418" s="212"/>
      <c r="J418" s="213">
        <f>ROUND(I418*H418,2)</f>
        <v>0</v>
      </c>
      <c r="K418" s="209" t="s">
        <v>176</v>
      </c>
      <c r="L418" s="46"/>
      <c r="M418" s="214" t="s">
        <v>19</v>
      </c>
      <c r="N418" s="215" t="s">
        <v>40</v>
      </c>
      <c r="O418" s="86"/>
      <c r="P418" s="216">
        <f>O418*H418</f>
        <v>0</v>
      </c>
      <c r="Q418" s="216">
        <v>0.0074999999999999997</v>
      </c>
      <c r="R418" s="216">
        <f>Q418*H418</f>
        <v>0.53107499999999996</v>
      </c>
      <c r="S418" s="216">
        <v>0</v>
      </c>
      <c r="T418" s="217">
        <f>S418*H418</f>
        <v>0</v>
      </c>
      <c r="U418" s="40"/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R418" s="218" t="s">
        <v>252</v>
      </c>
      <c r="AT418" s="218" t="s">
        <v>172</v>
      </c>
      <c r="AU418" s="218" t="s">
        <v>79</v>
      </c>
      <c r="AY418" s="19" t="s">
        <v>170</v>
      </c>
      <c r="BE418" s="219">
        <f>IF(N418="základní",J418,0)</f>
        <v>0</v>
      </c>
      <c r="BF418" s="219">
        <f>IF(N418="snížená",J418,0)</f>
        <v>0</v>
      </c>
      <c r="BG418" s="219">
        <f>IF(N418="zákl. přenesená",J418,0)</f>
        <v>0</v>
      </c>
      <c r="BH418" s="219">
        <f>IF(N418="sníž. přenesená",J418,0)</f>
        <v>0</v>
      </c>
      <c r="BI418" s="219">
        <f>IF(N418="nulová",J418,0)</f>
        <v>0</v>
      </c>
      <c r="BJ418" s="19" t="s">
        <v>77</v>
      </c>
      <c r="BK418" s="219">
        <f>ROUND(I418*H418,2)</f>
        <v>0</v>
      </c>
      <c r="BL418" s="19" t="s">
        <v>252</v>
      </c>
      <c r="BM418" s="218" t="s">
        <v>1230</v>
      </c>
    </row>
    <row r="419" s="2" customFormat="1">
      <c r="A419" s="40"/>
      <c r="B419" s="41"/>
      <c r="C419" s="42"/>
      <c r="D419" s="220" t="s">
        <v>179</v>
      </c>
      <c r="E419" s="42"/>
      <c r="F419" s="221" t="s">
        <v>1231</v>
      </c>
      <c r="G419" s="42"/>
      <c r="H419" s="42"/>
      <c r="I419" s="222"/>
      <c r="J419" s="42"/>
      <c r="K419" s="42"/>
      <c r="L419" s="46"/>
      <c r="M419" s="223"/>
      <c r="N419" s="224"/>
      <c r="O419" s="86"/>
      <c r="P419" s="86"/>
      <c r="Q419" s="86"/>
      <c r="R419" s="86"/>
      <c r="S419" s="86"/>
      <c r="T419" s="87"/>
      <c r="U419" s="40"/>
      <c r="V419" s="40"/>
      <c r="W419" s="40"/>
      <c r="X419" s="40"/>
      <c r="Y419" s="40"/>
      <c r="Z419" s="40"/>
      <c r="AA419" s="40"/>
      <c r="AB419" s="40"/>
      <c r="AC419" s="40"/>
      <c r="AD419" s="40"/>
      <c r="AE419" s="40"/>
      <c r="AT419" s="19" t="s">
        <v>179</v>
      </c>
      <c r="AU419" s="19" t="s">
        <v>79</v>
      </c>
    </row>
    <row r="420" s="2" customFormat="1">
      <c r="A420" s="40"/>
      <c r="B420" s="41"/>
      <c r="C420" s="42"/>
      <c r="D420" s="225" t="s">
        <v>181</v>
      </c>
      <c r="E420" s="42"/>
      <c r="F420" s="226" t="s">
        <v>1232</v>
      </c>
      <c r="G420" s="42"/>
      <c r="H420" s="42"/>
      <c r="I420" s="222"/>
      <c r="J420" s="42"/>
      <c r="K420" s="42"/>
      <c r="L420" s="46"/>
      <c r="M420" s="223"/>
      <c r="N420" s="224"/>
      <c r="O420" s="86"/>
      <c r="P420" s="86"/>
      <c r="Q420" s="86"/>
      <c r="R420" s="86"/>
      <c r="S420" s="86"/>
      <c r="T420" s="87"/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40"/>
      <c r="AT420" s="19" t="s">
        <v>181</v>
      </c>
      <c r="AU420" s="19" t="s">
        <v>79</v>
      </c>
    </row>
    <row r="421" s="13" customFormat="1">
      <c r="A421" s="13"/>
      <c r="B421" s="227"/>
      <c r="C421" s="228"/>
      <c r="D421" s="220" t="s">
        <v>189</v>
      </c>
      <c r="E421" s="229" t="s">
        <v>19</v>
      </c>
      <c r="F421" s="230" t="s">
        <v>190</v>
      </c>
      <c r="G421" s="228"/>
      <c r="H421" s="229" t="s">
        <v>19</v>
      </c>
      <c r="I421" s="231"/>
      <c r="J421" s="228"/>
      <c r="K421" s="228"/>
      <c r="L421" s="232"/>
      <c r="M421" s="233"/>
      <c r="N421" s="234"/>
      <c r="O421" s="234"/>
      <c r="P421" s="234"/>
      <c r="Q421" s="234"/>
      <c r="R421" s="234"/>
      <c r="S421" s="234"/>
      <c r="T421" s="235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36" t="s">
        <v>189</v>
      </c>
      <c r="AU421" s="236" t="s">
        <v>79</v>
      </c>
      <c r="AV421" s="13" t="s">
        <v>77</v>
      </c>
      <c r="AW421" s="13" t="s">
        <v>31</v>
      </c>
      <c r="AX421" s="13" t="s">
        <v>69</v>
      </c>
      <c r="AY421" s="236" t="s">
        <v>170</v>
      </c>
    </row>
    <row r="422" s="13" customFormat="1">
      <c r="A422" s="13"/>
      <c r="B422" s="227"/>
      <c r="C422" s="228"/>
      <c r="D422" s="220" t="s">
        <v>189</v>
      </c>
      <c r="E422" s="229" t="s">
        <v>19</v>
      </c>
      <c r="F422" s="230" t="s">
        <v>1225</v>
      </c>
      <c r="G422" s="228"/>
      <c r="H422" s="229" t="s">
        <v>19</v>
      </c>
      <c r="I422" s="231"/>
      <c r="J422" s="228"/>
      <c r="K422" s="228"/>
      <c r="L422" s="232"/>
      <c r="M422" s="233"/>
      <c r="N422" s="234"/>
      <c r="O422" s="234"/>
      <c r="P422" s="234"/>
      <c r="Q422" s="234"/>
      <c r="R422" s="234"/>
      <c r="S422" s="234"/>
      <c r="T422" s="235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36" t="s">
        <v>189</v>
      </c>
      <c r="AU422" s="236" t="s">
        <v>79</v>
      </c>
      <c r="AV422" s="13" t="s">
        <v>77</v>
      </c>
      <c r="AW422" s="13" t="s">
        <v>31</v>
      </c>
      <c r="AX422" s="13" t="s">
        <v>69</v>
      </c>
      <c r="AY422" s="236" t="s">
        <v>170</v>
      </c>
    </row>
    <row r="423" s="14" customFormat="1">
      <c r="A423" s="14"/>
      <c r="B423" s="237"/>
      <c r="C423" s="238"/>
      <c r="D423" s="220" t="s">
        <v>189</v>
      </c>
      <c r="E423" s="239" t="s">
        <v>19</v>
      </c>
      <c r="F423" s="240" t="s">
        <v>1049</v>
      </c>
      <c r="G423" s="238"/>
      <c r="H423" s="241">
        <v>70.810000000000002</v>
      </c>
      <c r="I423" s="242"/>
      <c r="J423" s="238"/>
      <c r="K423" s="238"/>
      <c r="L423" s="243"/>
      <c r="M423" s="244"/>
      <c r="N423" s="245"/>
      <c r="O423" s="245"/>
      <c r="P423" s="245"/>
      <c r="Q423" s="245"/>
      <c r="R423" s="245"/>
      <c r="S423" s="245"/>
      <c r="T423" s="246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47" t="s">
        <v>189</v>
      </c>
      <c r="AU423" s="247" t="s">
        <v>79</v>
      </c>
      <c r="AV423" s="14" t="s">
        <v>79</v>
      </c>
      <c r="AW423" s="14" t="s">
        <v>31</v>
      </c>
      <c r="AX423" s="14" t="s">
        <v>77</v>
      </c>
      <c r="AY423" s="247" t="s">
        <v>170</v>
      </c>
    </row>
    <row r="424" s="2" customFormat="1" ht="33" customHeight="1">
      <c r="A424" s="40"/>
      <c r="B424" s="41"/>
      <c r="C424" s="207" t="s">
        <v>755</v>
      </c>
      <c r="D424" s="207" t="s">
        <v>172</v>
      </c>
      <c r="E424" s="208" t="s">
        <v>1233</v>
      </c>
      <c r="F424" s="209" t="s">
        <v>1234</v>
      </c>
      <c r="G424" s="210" t="s">
        <v>203</v>
      </c>
      <c r="H424" s="211">
        <v>70.810000000000002</v>
      </c>
      <c r="I424" s="212"/>
      <c r="J424" s="213">
        <f>ROUND(I424*H424,2)</f>
        <v>0</v>
      </c>
      <c r="K424" s="209" t="s">
        <v>176</v>
      </c>
      <c r="L424" s="46"/>
      <c r="M424" s="214" t="s">
        <v>19</v>
      </c>
      <c r="N424" s="215" t="s">
        <v>40</v>
      </c>
      <c r="O424" s="86"/>
      <c r="P424" s="216">
        <f>O424*H424</f>
        <v>0</v>
      </c>
      <c r="Q424" s="216">
        <v>0.007548</v>
      </c>
      <c r="R424" s="216">
        <f>Q424*H424</f>
        <v>0.53447388000000007</v>
      </c>
      <c r="S424" s="216">
        <v>0</v>
      </c>
      <c r="T424" s="217">
        <f>S424*H424</f>
        <v>0</v>
      </c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R424" s="218" t="s">
        <v>252</v>
      </c>
      <c r="AT424" s="218" t="s">
        <v>172</v>
      </c>
      <c r="AU424" s="218" t="s">
        <v>79</v>
      </c>
      <c r="AY424" s="19" t="s">
        <v>170</v>
      </c>
      <c r="BE424" s="219">
        <f>IF(N424="základní",J424,0)</f>
        <v>0</v>
      </c>
      <c r="BF424" s="219">
        <f>IF(N424="snížená",J424,0)</f>
        <v>0</v>
      </c>
      <c r="BG424" s="219">
        <f>IF(N424="zákl. přenesená",J424,0)</f>
        <v>0</v>
      </c>
      <c r="BH424" s="219">
        <f>IF(N424="sníž. přenesená",J424,0)</f>
        <v>0</v>
      </c>
      <c r="BI424" s="219">
        <f>IF(N424="nulová",J424,0)</f>
        <v>0</v>
      </c>
      <c r="BJ424" s="19" t="s">
        <v>77</v>
      </c>
      <c r="BK424" s="219">
        <f>ROUND(I424*H424,2)</f>
        <v>0</v>
      </c>
      <c r="BL424" s="19" t="s">
        <v>252</v>
      </c>
      <c r="BM424" s="218" t="s">
        <v>1235</v>
      </c>
    </row>
    <row r="425" s="2" customFormat="1">
      <c r="A425" s="40"/>
      <c r="B425" s="41"/>
      <c r="C425" s="42"/>
      <c r="D425" s="220" t="s">
        <v>179</v>
      </c>
      <c r="E425" s="42"/>
      <c r="F425" s="221" t="s">
        <v>1236</v>
      </c>
      <c r="G425" s="42"/>
      <c r="H425" s="42"/>
      <c r="I425" s="222"/>
      <c r="J425" s="42"/>
      <c r="K425" s="42"/>
      <c r="L425" s="46"/>
      <c r="M425" s="223"/>
      <c r="N425" s="224"/>
      <c r="O425" s="86"/>
      <c r="P425" s="86"/>
      <c r="Q425" s="86"/>
      <c r="R425" s="86"/>
      <c r="S425" s="86"/>
      <c r="T425" s="87"/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T425" s="19" t="s">
        <v>179</v>
      </c>
      <c r="AU425" s="19" t="s">
        <v>79</v>
      </c>
    </row>
    <row r="426" s="2" customFormat="1">
      <c r="A426" s="40"/>
      <c r="B426" s="41"/>
      <c r="C426" s="42"/>
      <c r="D426" s="225" t="s">
        <v>181</v>
      </c>
      <c r="E426" s="42"/>
      <c r="F426" s="226" t="s">
        <v>1237</v>
      </c>
      <c r="G426" s="42"/>
      <c r="H426" s="42"/>
      <c r="I426" s="222"/>
      <c r="J426" s="42"/>
      <c r="K426" s="42"/>
      <c r="L426" s="46"/>
      <c r="M426" s="223"/>
      <c r="N426" s="224"/>
      <c r="O426" s="86"/>
      <c r="P426" s="86"/>
      <c r="Q426" s="86"/>
      <c r="R426" s="86"/>
      <c r="S426" s="86"/>
      <c r="T426" s="87"/>
      <c r="U426" s="40"/>
      <c r="V426" s="40"/>
      <c r="W426" s="40"/>
      <c r="X426" s="40"/>
      <c r="Y426" s="40"/>
      <c r="Z426" s="40"/>
      <c r="AA426" s="40"/>
      <c r="AB426" s="40"/>
      <c r="AC426" s="40"/>
      <c r="AD426" s="40"/>
      <c r="AE426" s="40"/>
      <c r="AT426" s="19" t="s">
        <v>181</v>
      </c>
      <c r="AU426" s="19" t="s">
        <v>79</v>
      </c>
    </row>
    <row r="427" s="13" customFormat="1">
      <c r="A427" s="13"/>
      <c r="B427" s="227"/>
      <c r="C427" s="228"/>
      <c r="D427" s="220" t="s">
        <v>189</v>
      </c>
      <c r="E427" s="229" t="s">
        <v>19</v>
      </c>
      <c r="F427" s="230" t="s">
        <v>190</v>
      </c>
      <c r="G427" s="228"/>
      <c r="H427" s="229" t="s">
        <v>19</v>
      </c>
      <c r="I427" s="231"/>
      <c r="J427" s="228"/>
      <c r="K427" s="228"/>
      <c r="L427" s="232"/>
      <c r="M427" s="233"/>
      <c r="N427" s="234"/>
      <c r="O427" s="234"/>
      <c r="P427" s="234"/>
      <c r="Q427" s="234"/>
      <c r="R427" s="234"/>
      <c r="S427" s="234"/>
      <c r="T427" s="235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36" t="s">
        <v>189</v>
      </c>
      <c r="AU427" s="236" t="s">
        <v>79</v>
      </c>
      <c r="AV427" s="13" t="s">
        <v>77</v>
      </c>
      <c r="AW427" s="13" t="s">
        <v>31</v>
      </c>
      <c r="AX427" s="13" t="s">
        <v>69</v>
      </c>
      <c r="AY427" s="236" t="s">
        <v>170</v>
      </c>
    </row>
    <row r="428" s="13" customFormat="1">
      <c r="A428" s="13"/>
      <c r="B428" s="227"/>
      <c r="C428" s="228"/>
      <c r="D428" s="220" t="s">
        <v>189</v>
      </c>
      <c r="E428" s="229" t="s">
        <v>19</v>
      </c>
      <c r="F428" s="230" t="s">
        <v>1225</v>
      </c>
      <c r="G428" s="228"/>
      <c r="H428" s="229" t="s">
        <v>19</v>
      </c>
      <c r="I428" s="231"/>
      <c r="J428" s="228"/>
      <c r="K428" s="228"/>
      <c r="L428" s="232"/>
      <c r="M428" s="233"/>
      <c r="N428" s="234"/>
      <c r="O428" s="234"/>
      <c r="P428" s="234"/>
      <c r="Q428" s="234"/>
      <c r="R428" s="234"/>
      <c r="S428" s="234"/>
      <c r="T428" s="235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36" t="s">
        <v>189</v>
      </c>
      <c r="AU428" s="236" t="s">
        <v>79</v>
      </c>
      <c r="AV428" s="13" t="s">
        <v>77</v>
      </c>
      <c r="AW428" s="13" t="s">
        <v>31</v>
      </c>
      <c r="AX428" s="13" t="s">
        <v>69</v>
      </c>
      <c r="AY428" s="236" t="s">
        <v>170</v>
      </c>
    </row>
    <row r="429" s="14" customFormat="1">
      <c r="A429" s="14"/>
      <c r="B429" s="237"/>
      <c r="C429" s="238"/>
      <c r="D429" s="220" t="s">
        <v>189</v>
      </c>
      <c r="E429" s="239" t="s">
        <v>19</v>
      </c>
      <c r="F429" s="240" t="s">
        <v>1049</v>
      </c>
      <c r="G429" s="238"/>
      <c r="H429" s="241">
        <v>70.810000000000002</v>
      </c>
      <c r="I429" s="242"/>
      <c r="J429" s="238"/>
      <c r="K429" s="238"/>
      <c r="L429" s="243"/>
      <c r="M429" s="244"/>
      <c r="N429" s="245"/>
      <c r="O429" s="245"/>
      <c r="P429" s="245"/>
      <c r="Q429" s="245"/>
      <c r="R429" s="245"/>
      <c r="S429" s="245"/>
      <c r="T429" s="246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47" t="s">
        <v>189</v>
      </c>
      <c r="AU429" s="247" t="s">
        <v>79</v>
      </c>
      <c r="AV429" s="14" t="s">
        <v>79</v>
      </c>
      <c r="AW429" s="14" t="s">
        <v>31</v>
      </c>
      <c r="AX429" s="14" t="s">
        <v>77</v>
      </c>
      <c r="AY429" s="247" t="s">
        <v>170</v>
      </c>
    </row>
    <row r="430" s="2" customFormat="1" ht="24.15" customHeight="1">
      <c r="A430" s="40"/>
      <c r="B430" s="41"/>
      <c r="C430" s="248" t="s">
        <v>761</v>
      </c>
      <c r="D430" s="248" t="s">
        <v>265</v>
      </c>
      <c r="E430" s="249" t="s">
        <v>1238</v>
      </c>
      <c r="F430" s="250" t="s">
        <v>1239</v>
      </c>
      <c r="G430" s="251" t="s">
        <v>203</v>
      </c>
      <c r="H430" s="252">
        <v>77.891000000000005</v>
      </c>
      <c r="I430" s="253"/>
      <c r="J430" s="254">
        <f>ROUND(I430*H430,2)</f>
        <v>0</v>
      </c>
      <c r="K430" s="250" t="s">
        <v>176</v>
      </c>
      <c r="L430" s="255"/>
      <c r="M430" s="256" t="s">
        <v>19</v>
      </c>
      <c r="N430" s="257" t="s">
        <v>40</v>
      </c>
      <c r="O430" s="86"/>
      <c r="P430" s="216">
        <f>O430*H430</f>
        <v>0</v>
      </c>
      <c r="Q430" s="216">
        <v>0.021999999999999999</v>
      </c>
      <c r="R430" s="216">
        <f>Q430*H430</f>
        <v>1.7136020000000001</v>
      </c>
      <c r="S430" s="216">
        <v>0</v>
      </c>
      <c r="T430" s="217">
        <f>S430*H430</f>
        <v>0</v>
      </c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R430" s="218" t="s">
        <v>314</v>
      </c>
      <c r="AT430" s="218" t="s">
        <v>265</v>
      </c>
      <c r="AU430" s="218" t="s">
        <v>79</v>
      </c>
      <c r="AY430" s="19" t="s">
        <v>170</v>
      </c>
      <c r="BE430" s="219">
        <f>IF(N430="základní",J430,0)</f>
        <v>0</v>
      </c>
      <c r="BF430" s="219">
        <f>IF(N430="snížená",J430,0)</f>
        <v>0</v>
      </c>
      <c r="BG430" s="219">
        <f>IF(N430="zákl. přenesená",J430,0)</f>
        <v>0</v>
      </c>
      <c r="BH430" s="219">
        <f>IF(N430="sníž. přenesená",J430,0)</f>
        <v>0</v>
      </c>
      <c r="BI430" s="219">
        <f>IF(N430="nulová",J430,0)</f>
        <v>0</v>
      </c>
      <c r="BJ430" s="19" t="s">
        <v>77</v>
      </c>
      <c r="BK430" s="219">
        <f>ROUND(I430*H430,2)</f>
        <v>0</v>
      </c>
      <c r="BL430" s="19" t="s">
        <v>252</v>
      </c>
      <c r="BM430" s="218" t="s">
        <v>1240</v>
      </c>
    </row>
    <row r="431" s="2" customFormat="1">
      <c r="A431" s="40"/>
      <c r="B431" s="41"/>
      <c r="C431" s="42"/>
      <c r="D431" s="220" t="s">
        <v>179</v>
      </c>
      <c r="E431" s="42"/>
      <c r="F431" s="221" t="s">
        <v>1239</v>
      </c>
      <c r="G431" s="42"/>
      <c r="H431" s="42"/>
      <c r="I431" s="222"/>
      <c r="J431" s="42"/>
      <c r="K431" s="42"/>
      <c r="L431" s="46"/>
      <c r="M431" s="223"/>
      <c r="N431" s="224"/>
      <c r="O431" s="86"/>
      <c r="P431" s="86"/>
      <c r="Q431" s="86"/>
      <c r="R431" s="86"/>
      <c r="S431" s="86"/>
      <c r="T431" s="87"/>
      <c r="U431" s="40"/>
      <c r="V431" s="40"/>
      <c r="W431" s="40"/>
      <c r="X431" s="40"/>
      <c r="Y431" s="40"/>
      <c r="Z431" s="40"/>
      <c r="AA431" s="40"/>
      <c r="AB431" s="40"/>
      <c r="AC431" s="40"/>
      <c r="AD431" s="40"/>
      <c r="AE431" s="40"/>
      <c r="AT431" s="19" t="s">
        <v>179</v>
      </c>
      <c r="AU431" s="19" t="s">
        <v>79</v>
      </c>
    </row>
    <row r="432" s="14" customFormat="1">
      <c r="A432" s="14"/>
      <c r="B432" s="237"/>
      <c r="C432" s="238"/>
      <c r="D432" s="220" t="s">
        <v>189</v>
      </c>
      <c r="E432" s="238"/>
      <c r="F432" s="240" t="s">
        <v>1241</v>
      </c>
      <c r="G432" s="238"/>
      <c r="H432" s="241">
        <v>77.891000000000005</v>
      </c>
      <c r="I432" s="242"/>
      <c r="J432" s="238"/>
      <c r="K432" s="238"/>
      <c r="L432" s="243"/>
      <c r="M432" s="244"/>
      <c r="N432" s="245"/>
      <c r="O432" s="245"/>
      <c r="P432" s="245"/>
      <c r="Q432" s="245"/>
      <c r="R432" s="245"/>
      <c r="S432" s="245"/>
      <c r="T432" s="246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47" t="s">
        <v>189</v>
      </c>
      <c r="AU432" s="247" t="s">
        <v>79</v>
      </c>
      <c r="AV432" s="14" t="s">
        <v>79</v>
      </c>
      <c r="AW432" s="14" t="s">
        <v>4</v>
      </c>
      <c r="AX432" s="14" t="s">
        <v>77</v>
      </c>
      <c r="AY432" s="247" t="s">
        <v>170</v>
      </c>
    </row>
    <row r="433" s="12" customFormat="1" ht="22.8" customHeight="1">
      <c r="A433" s="12"/>
      <c r="B433" s="191"/>
      <c r="C433" s="192"/>
      <c r="D433" s="193" t="s">
        <v>68</v>
      </c>
      <c r="E433" s="205" t="s">
        <v>876</v>
      </c>
      <c r="F433" s="205" t="s">
        <v>877</v>
      </c>
      <c r="G433" s="192"/>
      <c r="H433" s="192"/>
      <c r="I433" s="195"/>
      <c r="J433" s="206">
        <f>BK433</f>
        <v>0</v>
      </c>
      <c r="K433" s="192"/>
      <c r="L433" s="197"/>
      <c r="M433" s="198"/>
      <c r="N433" s="199"/>
      <c r="O433" s="199"/>
      <c r="P433" s="200">
        <f>SUM(P434:P481)</f>
        <v>0</v>
      </c>
      <c r="Q433" s="199"/>
      <c r="R433" s="200">
        <f>SUM(R434:R481)</f>
        <v>3.7404331599999998</v>
      </c>
      <c r="S433" s="199"/>
      <c r="T433" s="201">
        <f>SUM(T434:T481)</f>
        <v>2.3080799999999999</v>
      </c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R433" s="202" t="s">
        <v>79</v>
      </c>
      <c r="AT433" s="203" t="s">
        <v>68</v>
      </c>
      <c r="AU433" s="203" t="s">
        <v>77</v>
      </c>
      <c r="AY433" s="202" t="s">
        <v>170</v>
      </c>
      <c r="BK433" s="204">
        <f>SUM(BK434:BK481)</f>
        <v>0</v>
      </c>
    </row>
    <row r="434" s="2" customFormat="1" ht="24.15" customHeight="1">
      <c r="A434" s="40"/>
      <c r="B434" s="41"/>
      <c r="C434" s="207" t="s">
        <v>769</v>
      </c>
      <c r="D434" s="207" t="s">
        <v>172</v>
      </c>
      <c r="E434" s="208" t="s">
        <v>1242</v>
      </c>
      <c r="F434" s="209" t="s">
        <v>1243</v>
      </c>
      <c r="G434" s="210" t="s">
        <v>203</v>
      </c>
      <c r="H434" s="211">
        <v>28.32</v>
      </c>
      <c r="I434" s="212"/>
      <c r="J434" s="213">
        <f>ROUND(I434*H434,2)</f>
        <v>0</v>
      </c>
      <c r="K434" s="209" t="s">
        <v>176</v>
      </c>
      <c r="L434" s="46"/>
      <c r="M434" s="214" t="s">
        <v>19</v>
      </c>
      <c r="N434" s="215" t="s">
        <v>40</v>
      </c>
      <c r="O434" s="86"/>
      <c r="P434" s="216">
        <f>O434*H434</f>
        <v>0</v>
      </c>
      <c r="Q434" s="216">
        <v>0</v>
      </c>
      <c r="R434" s="216">
        <f>Q434*H434</f>
        <v>0</v>
      </c>
      <c r="S434" s="216">
        <v>0.081500000000000003</v>
      </c>
      <c r="T434" s="217">
        <f>S434*H434</f>
        <v>2.3080799999999999</v>
      </c>
      <c r="U434" s="40"/>
      <c r="V434" s="40"/>
      <c r="W434" s="40"/>
      <c r="X434" s="40"/>
      <c r="Y434" s="40"/>
      <c r="Z434" s="40"/>
      <c r="AA434" s="40"/>
      <c r="AB434" s="40"/>
      <c r="AC434" s="40"/>
      <c r="AD434" s="40"/>
      <c r="AE434" s="40"/>
      <c r="AR434" s="218" t="s">
        <v>252</v>
      </c>
      <c r="AT434" s="218" t="s">
        <v>172</v>
      </c>
      <c r="AU434" s="218" t="s">
        <v>79</v>
      </c>
      <c r="AY434" s="19" t="s">
        <v>170</v>
      </c>
      <c r="BE434" s="219">
        <f>IF(N434="základní",J434,0)</f>
        <v>0</v>
      </c>
      <c r="BF434" s="219">
        <f>IF(N434="snížená",J434,0)</f>
        <v>0</v>
      </c>
      <c r="BG434" s="219">
        <f>IF(N434="zákl. přenesená",J434,0)</f>
        <v>0</v>
      </c>
      <c r="BH434" s="219">
        <f>IF(N434="sníž. přenesená",J434,0)</f>
        <v>0</v>
      </c>
      <c r="BI434" s="219">
        <f>IF(N434="nulová",J434,0)</f>
        <v>0</v>
      </c>
      <c r="BJ434" s="19" t="s">
        <v>77</v>
      </c>
      <c r="BK434" s="219">
        <f>ROUND(I434*H434,2)</f>
        <v>0</v>
      </c>
      <c r="BL434" s="19" t="s">
        <v>252</v>
      </c>
      <c r="BM434" s="218" t="s">
        <v>1244</v>
      </c>
    </row>
    <row r="435" s="2" customFormat="1">
      <c r="A435" s="40"/>
      <c r="B435" s="41"/>
      <c r="C435" s="42"/>
      <c r="D435" s="220" t="s">
        <v>179</v>
      </c>
      <c r="E435" s="42"/>
      <c r="F435" s="221" t="s">
        <v>1245</v>
      </c>
      <c r="G435" s="42"/>
      <c r="H435" s="42"/>
      <c r="I435" s="222"/>
      <c r="J435" s="42"/>
      <c r="K435" s="42"/>
      <c r="L435" s="46"/>
      <c r="M435" s="223"/>
      <c r="N435" s="224"/>
      <c r="O435" s="86"/>
      <c r="P435" s="86"/>
      <c r="Q435" s="86"/>
      <c r="R435" s="86"/>
      <c r="S435" s="86"/>
      <c r="T435" s="87"/>
      <c r="U435" s="40"/>
      <c r="V435" s="40"/>
      <c r="W435" s="40"/>
      <c r="X435" s="40"/>
      <c r="Y435" s="40"/>
      <c r="Z435" s="40"/>
      <c r="AA435" s="40"/>
      <c r="AB435" s="40"/>
      <c r="AC435" s="40"/>
      <c r="AD435" s="40"/>
      <c r="AE435" s="40"/>
      <c r="AT435" s="19" t="s">
        <v>179</v>
      </c>
      <c r="AU435" s="19" t="s">
        <v>79</v>
      </c>
    </row>
    <row r="436" s="2" customFormat="1">
      <c r="A436" s="40"/>
      <c r="B436" s="41"/>
      <c r="C436" s="42"/>
      <c r="D436" s="225" t="s">
        <v>181</v>
      </c>
      <c r="E436" s="42"/>
      <c r="F436" s="226" t="s">
        <v>1246</v>
      </c>
      <c r="G436" s="42"/>
      <c r="H436" s="42"/>
      <c r="I436" s="222"/>
      <c r="J436" s="42"/>
      <c r="K436" s="42"/>
      <c r="L436" s="46"/>
      <c r="M436" s="223"/>
      <c r="N436" s="224"/>
      <c r="O436" s="86"/>
      <c r="P436" s="86"/>
      <c r="Q436" s="86"/>
      <c r="R436" s="86"/>
      <c r="S436" s="86"/>
      <c r="T436" s="87"/>
      <c r="U436" s="40"/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  <c r="AT436" s="19" t="s">
        <v>181</v>
      </c>
      <c r="AU436" s="19" t="s">
        <v>79</v>
      </c>
    </row>
    <row r="437" s="14" customFormat="1">
      <c r="A437" s="14"/>
      <c r="B437" s="237"/>
      <c r="C437" s="238"/>
      <c r="D437" s="220" t="s">
        <v>189</v>
      </c>
      <c r="E437" s="239" t="s">
        <v>19</v>
      </c>
      <c r="F437" s="240" t="s">
        <v>1247</v>
      </c>
      <c r="G437" s="238"/>
      <c r="H437" s="241">
        <v>28.32</v>
      </c>
      <c r="I437" s="242"/>
      <c r="J437" s="238"/>
      <c r="K437" s="238"/>
      <c r="L437" s="243"/>
      <c r="M437" s="244"/>
      <c r="N437" s="245"/>
      <c r="O437" s="245"/>
      <c r="P437" s="245"/>
      <c r="Q437" s="245"/>
      <c r="R437" s="245"/>
      <c r="S437" s="245"/>
      <c r="T437" s="246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47" t="s">
        <v>189</v>
      </c>
      <c r="AU437" s="247" t="s">
        <v>79</v>
      </c>
      <c r="AV437" s="14" t="s">
        <v>79</v>
      </c>
      <c r="AW437" s="14" t="s">
        <v>31</v>
      </c>
      <c r="AX437" s="14" t="s">
        <v>69</v>
      </c>
      <c r="AY437" s="247" t="s">
        <v>170</v>
      </c>
    </row>
    <row r="438" s="15" customFormat="1">
      <c r="A438" s="15"/>
      <c r="B438" s="259"/>
      <c r="C438" s="260"/>
      <c r="D438" s="220" t="s">
        <v>189</v>
      </c>
      <c r="E438" s="261" t="s">
        <v>19</v>
      </c>
      <c r="F438" s="262" t="s">
        <v>824</v>
      </c>
      <c r="G438" s="260"/>
      <c r="H438" s="263">
        <v>28.32</v>
      </c>
      <c r="I438" s="264"/>
      <c r="J438" s="260"/>
      <c r="K438" s="260"/>
      <c r="L438" s="265"/>
      <c r="M438" s="266"/>
      <c r="N438" s="267"/>
      <c r="O438" s="267"/>
      <c r="P438" s="267"/>
      <c r="Q438" s="267"/>
      <c r="R438" s="267"/>
      <c r="S438" s="267"/>
      <c r="T438" s="268"/>
      <c r="U438" s="15"/>
      <c r="V438" s="15"/>
      <c r="W438" s="15"/>
      <c r="X438" s="15"/>
      <c r="Y438" s="15"/>
      <c r="Z438" s="15"/>
      <c r="AA438" s="15"/>
      <c r="AB438" s="15"/>
      <c r="AC438" s="15"/>
      <c r="AD438" s="15"/>
      <c r="AE438" s="15"/>
      <c r="AT438" s="269" t="s">
        <v>189</v>
      </c>
      <c r="AU438" s="269" t="s">
        <v>79</v>
      </c>
      <c r="AV438" s="15" t="s">
        <v>177</v>
      </c>
      <c r="AW438" s="15" t="s">
        <v>31</v>
      </c>
      <c r="AX438" s="15" t="s">
        <v>77</v>
      </c>
      <c r="AY438" s="269" t="s">
        <v>170</v>
      </c>
    </row>
    <row r="439" s="2" customFormat="1" ht="16.5" customHeight="1">
      <c r="A439" s="40"/>
      <c r="B439" s="41"/>
      <c r="C439" s="207" t="s">
        <v>775</v>
      </c>
      <c r="D439" s="207" t="s">
        <v>172</v>
      </c>
      <c r="E439" s="208" t="s">
        <v>879</v>
      </c>
      <c r="F439" s="209" t="s">
        <v>880</v>
      </c>
      <c r="G439" s="210" t="s">
        <v>203</v>
      </c>
      <c r="H439" s="211">
        <v>112.916</v>
      </c>
      <c r="I439" s="212"/>
      <c r="J439" s="213">
        <f>ROUND(I439*H439,2)</f>
        <v>0</v>
      </c>
      <c r="K439" s="209" t="s">
        <v>176</v>
      </c>
      <c r="L439" s="46"/>
      <c r="M439" s="214" t="s">
        <v>19</v>
      </c>
      <c r="N439" s="215" t="s">
        <v>40</v>
      </c>
      <c r="O439" s="86"/>
      <c r="P439" s="216">
        <f>O439*H439</f>
        <v>0</v>
      </c>
      <c r="Q439" s="216">
        <v>0.00029999999999999997</v>
      </c>
      <c r="R439" s="216">
        <f>Q439*H439</f>
        <v>0.033874799999999997</v>
      </c>
      <c r="S439" s="216">
        <v>0</v>
      </c>
      <c r="T439" s="217">
        <f>S439*H439</f>
        <v>0</v>
      </c>
      <c r="U439" s="40"/>
      <c r="V439" s="40"/>
      <c r="W439" s="40"/>
      <c r="X439" s="40"/>
      <c r="Y439" s="40"/>
      <c r="Z439" s="40"/>
      <c r="AA439" s="40"/>
      <c r="AB439" s="40"/>
      <c r="AC439" s="40"/>
      <c r="AD439" s="40"/>
      <c r="AE439" s="40"/>
      <c r="AR439" s="218" t="s">
        <v>252</v>
      </c>
      <c r="AT439" s="218" t="s">
        <v>172</v>
      </c>
      <c r="AU439" s="218" t="s">
        <v>79</v>
      </c>
      <c r="AY439" s="19" t="s">
        <v>170</v>
      </c>
      <c r="BE439" s="219">
        <f>IF(N439="základní",J439,0)</f>
        <v>0</v>
      </c>
      <c r="BF439" s="219">
        <f>IF(N439="snížená",J439,0)</f>
        <v>0</v>
      </c>
      <c r="BG439" s="219">
        <f>IF(N439="zákl. přenesená",J439,0)</f>
        <v>0</v>
      </c>
      <c r="BH439" s="219">
        <f>IF(N439="sníž. přenesená",J439,0)</f>
        <v>0</v>
      </c>
      <c r="BI439" s="219">
        <f>IF(N439="nulová",J439,0)</f>
        <v>0</v>
      </c>
      <c r="BJ439" s="19" t="s">
        <v>77</v>
      </c>
      <c r="BK439" s="219">
        <f>ROUND(I439*H439,2)</f>
        <v>0</v>
      </c>
      <c r="BL439" s="19" t="s">
        <v>252</v>
      </c>
      <c r="BM439" s="218" t="s">
        <v>1248</v>
      </c>
    </row>
    <row r="440" s="2" customFormat="1">
      <c r="A440" s="40"/>
      <c r="B440" s="41"/>
      <c r="C440" s="42"/>
      <c r="D440" s="220" t="s">
        <v>179</v>
      </c>
      <c r="E440" s="42"/>
      <c r="F440" s="221" t="s">
        <v>882</v>
      </c>
      <c r="G440" s="42"/>
      <c r="H440" s="42"/>
      <c r="I440" s="222"/>
      <c r="J440" s="42"/>
      <c r="K440" s="42"/>
      <c r="L440" s="46"/>
      <c r="M440" s="223"/>
      <c r="N440" s="224"/>
      <c r="O440" s="86"/>
      <c r="P440" s="86"/>
      <c r="Q440" s="86"/>
      <c r="R440" s="86"/>
      <c r="S440" s="86"/>
      <c r="T440" s="87"/>
      <c r="U440" s="40"/>
      <c r="V440" s="40"/>
      <c r="W440" s="40"/>
      <c r="X440" s="40"/>
      <c r="Y440" s="40"/>
      <c r="Z440" s="40"/>
      <c r="AA440" s="40"/>
      <c r="AB440" s="40"/>
      <c r="AC440" s="40"/>
      <c r="AD440" s="40"/>
      <c r="AE440" s="40"/>
      <c r="AT440" s="19" t="s">
        <v>179</v>
      </c>
      <c r="AU440" s="19" t="s">
        <v>79</v>
      </c>
    </row>
    <row r="441" s="2" customFormat="1">
      <c r="A441" s="40"/>
      <c r="B441" s="41"/>
      <c r="C441" s="42"/>
      <c r="D441" s="225" t="s">
        <v>181</v>
      </c>
      <c r="E441" s="42"/>
      <c r="F441" s="226" t="s">
        <v>883</v>
      </c>
      <c r="G441" s="42"/>
      <c r="H441" s="42"/>
      <c r="I441" s="222"/>
      <c r="J441" s="42"/>
      <c r="K441" s="42"/>
      <c r="L441" s="46"/>
      <c r="M441" s="223"/>
      <c r="N441" s="224"/>
      <c r="O441" s="86"/>
      <c r="P441" s="86"/>
      <c r="Q441" s="86"/>
      <c r="R441" s="86"/>
      <c r="S441" s="86"/>
      <c r="T441" s="87"/>
      <c r="U441" s="40"/>
      <c r="V441" s="40"/>
      <c r="W441" s="40"/>
      <c r="X441" s="40"/>
      <c r="Y441" s="40"/>
      <c r="Z441" s="40"/>
      <c r="AA441" s="40"/>
      <c r="AB441" s="40"/>
      <c r="AC441" s="40"/>
      <c r="AD441" s="40"/>
      <c r="AE441" s="40"/>
      <c r="AT441" s="19" t="s">
        <v>181</v>
      </c>
      <c r="AU441" s="19" t="s">
        <v>79</v>
      </c>
    </row>
    <row r="442" s="13" customFormat="1">
      <c r="A442" s="13"/>
      <c r="B442" s="227"/>
      <c r="C442" s="228"/>
      <c r="D442" s="220" t="s">
        <v>189</v>
      </c>
      <c r="E442" s="229" t="s">
        <v>19</v>
      </c>
      <c r="F442" s="230" t="s">
        <v>190</v>
      </c>
      <c r="G442" s="228"/>
      <c r="H442" s="229" t="s">
        <v>19</v>
      </c>
      <c r="I442" s="231"/>
      <c r="J442" s="228"/>
      <c r="K442" s="228"/>
      <c r="L442" s="232"/>
      <c r="M442" s="233"/>
      <c r="N442" s="234"/>
      <c r="O442" s="234"/>
      <c r="P442" s="234"/>
      <c r="Q442" s="234"/>
      <c r="R442" s="234"/>
      <c r="S442" s="234"/>
      <c r="T442" s="235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36" t="s">
        <v>189</v>
      </c>
      <c r="AU442" s="236" t="s">
        <v>79</v>
      </c>
      <c r="AV442" s="13" t="s">
        <v>77</v>
      </c>
      <c r="AW442" s="13" t="s">
        <v>31</v>
      </c>
      <c r="AX442" s="13" t="s">
        <v>69</v>
      </c>
      <c r="AY442" s="236" t="s">
        <v>170</v>
      </c>
    </row>
    <row r="443" s="13" customFormat="1">
      <c r="A443" s="13"/>
      <c r="B443" s="227"/>
      <c r="C443" s="228"/>
      <c r="D443" s="220" t="s">
        <v>189</v>
      </c>
      <c r="E443" s="229" t="s">
        <v>19</v>
      </c>
      <c r="F443" s="230" t="s">
        <v>1249</v>
      </c>
      <c r="G443" s="228"/>
      <c r="H443" s="229" t="s">
        <v>19</v>
      </c>
      <c r="I443" s="231"/>
      <c r="J443" s="228"/>
      <c r="K443" s="228"/>
      <c r="L443" s="232"/>
      <c r="M443" s="233"/>
      <c r="N443" s="234"/>
      <c r="O443" s="234"/>
      <c r="P443" s="234"/>
      <c r="Q443" s="234"/>
      <c r="R443" s="234"/>
      <c r="S443" s="234"/>
      <c r="T443" s="235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36" t="s">
        <v>189</v>
      </c>
      <c r="AU443" s="236" t="s">
        <v>79</v>
      </c>
      <c r="AV443" s="13" t="s">
        <v>77</v>
      </c>
      <c r="AW443" s="13" t="s">
        <v>31</v>
      </c>
      <c r="AX443" s="13" t="s">
        <v>69</v>
      </c>
      <c r="AY443" s="236" t="s">
        <v>170</v>
      </c>
    </row>
    <row r="444" s="14" customFormat="1">
      <c r="A444" s="14"/>
      <c r="B444" s="237"/>
      <c r="C444" s="238"/>
      <c r="D444" s="220" t="s">
        <v>189</v>
      </c>
      <c r="E444" s="239" t="s">
        <v>19</v>
      </c>
      <c r="F444" s="240" t="s">
        <v>112</v>
      </c>
      <c r="G444" s="238"/>
      <c r="H444" s="241">
        <v>112.916</v>
      </c>
      <c r="I444" s="242"/>
      <c r="J444" s="238"/>
      <c r="K444" s="238"/>
      <c r="L444" s="243"/>
      <c r="M444" s="244"/>
      <c r="N444" s="245"/>
      <c r="O444" s="245"/>
      <c r="P444" s="245"/>
      <c r="Q444" s="245"/>
      <c r="R444" s="245"/>
      <c r="S444" s="245"/>
      <c r="T444" s="246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47" t="s">
        <v>189</v>
      </c>
      <c r="AU444" s="247" t="s">
        <v>79</v>
      </c>
      <c r="AV444" s="14" t="s">
        <v>79</v>
      </c>
      <c r="AW444" s="14" t="s">
        <v>31</v>
      </c>
      <c r="AX444" s="14" t="s">
        <v>77</v>
      </c>
      <c r="AY444" s="247" t="s">
        <v>170</v>
      </c>
    </row>
    <row r="445" s="2" customFormat="1" ht="24.15" customHeight="1">
      <c r="A445" s="40"/>
      <c r="B445" s="41"/>
      <c r="C445" s="207" t="s">
        <v>783</v>
      </c>
      <c r="D445" s="207" t="s">
        <v>172</v>
      </c>
      <c r="E445" s="208" t="s">
        <v>886</v>
      </c>
      <c r="F445" s="209" t="s">
        <v>887</v>
      </c>
      <c r="G445" s="210" t="s">
        <v>203</v>
      </c>
      <c r="H445" s="211">
        <v>112.916</v>
      </c>
      <c r="I445" s="212"/>
      <c r="J445" s="213">
        <f>ROUND(I445*H445,2)</f>
        <v>0</v>
      </c>
      <c r="K445" s="209" t="s">
        <v>176</v>
      </c>
      <c r="L445" s="46"/>
      <c r="M445" s="214" t="s">
        <v>19</v>
      </c>
      <c r="N445" s="215" t="s">
        <v>40</v>
      </c>
      <c r="O445" s="86"/>
      <c r="P445" s="216">
        <f>O445*H445</f>
        <v>0</v>
      </c>
      <c r="Q445" s="216">
        <v>0.0015</v>
      </c>
      <c r="R445" s="216">
        <f>Q445*H445</f>
        <v>0.169374</v>
      </c>
      <c r="S445" s="216">
        <v>0</v>
      </c>
      <c r="T445" s="217">
        <f>S445*H445</f>
        <v>0</v>
      </c>
      <c r="U445" s="40"/>
      <c r="V445" s="40"/>
      <c r="W445" s="40"/>
      <c r="X445" s="40"/>
      <c r="Y445" s="40"/>
      <c r="Z445" s="40"/>
      <c r="AA445" s="40"/>
      <c r="AB445" s="40"/>
      <c r="AC445" s="40"/>
      <c r="AD445" s="40"/>
      <c r="AE445" s="40"/>
      <c r="AR445" s="218" t="s">
        <v>252</v>
      </c>
      <c r="AT445" s="218" t="s">
        <v>172</v>
      </c>
      <c r="AU445" s="218" t="s">
        <v>79</v>
      </c>
      <c r="AY445" s="19" t="s">
        <v>170</v>
      </c>
      <c r="BE445" s="219">
        <f>IF(N445="základní",J445,0)</f>
        <v>0</v>
      </c>
      <c r="BF445" s="219">
        <f>IF(N445="snížená",J445,0)</f>
        <v>0</v>
      </c>
      <c r="BG445" s="219">
        <f>IF(N445="zákl. přenesená",J445,0)</f>
        <v>0</v>
      </c>
      <c r="BH445" s="219">
        <f>IF(N445="sníž. přenesená",J445,0)</f>
        <v>0</v>
      </c>
      <c r="BI445" s="219">
        <f>IF(N445="nulová",J445,0)</f>
        <v>0</v>
      </c>
      <c r="BJ445" s="19" t="s">
        <v>77</v>
      </c>
      <c r="BK445" s="219">
        <f>ROUND(I445*H445,2)</f>
        <v>0</v>
      </c>
      <c r="BL445" s="19" t="s">
        <v>252</v>
      </c>
      <c r="BM445" s="218" t="s">
        <v>1250</v>
      </c>
    </row>
    <row r="446" s="2" customFormat="1">
      <c r="A446" s="40"/>
      <c r="B446" s="41"/>
      <c r="C446" s="42"/>
      <c r="D446" s="220" t="s">
        <v>179</v>
      </c>
      <c r="E446" s="42"/>
      <c r="F446" s="221" t="s">
        <v>889</v>
      </c>
      <c r="G446" s="42"/>
      <c r="H446" s="42"/>
      <c r="I446" s="222"/>
      <c r="J446" s="42"/>
      <c r="K446" s="42"/>
      <c r="L446" s="46"/>
      <c r="M446" s="223"/>
      <c r="N446" s="224"/>
      <c r="O446" s="86"/>
      <c r="P446" s="86"/>
      <c r="Q446" s="86"/>
      <c r="R446" s="86"/>
      <c r="S446" s="86"/>
      <c r="T446" s="87"/>
      <c r="U446" s="40"/>
      <c r="V446" s="40"/>
      <c r="W446" s="40"/>
      <c r="X446" s="40"/>
      <c r="Y446" s="40"/>
      <c r="Z446" s="40"/>
      <c r="AA446" s="40"/>
      <c r="AB446" s="40"/>
      <c r="AC446" s="40"/>
      <c r="AD446" s="40"/>
      <c r="AE446" s="40"/>
      <c r="AT446" s="19" t="s">
        <v>179</v>
      </c>
      <c r="AU446" s="19" t="s">
        <v>79</v>
      </c>
    </row>
    <row r="447" s="2" customFormat="1">
      <c r="A447" s="40"/>
      <c r="B447" s="41"/>
      <c r="C447" s="42"/>
      <c r="D447" s="225" t="s">
        <v>181</v>
      </c>
      <c r="E447" s="42"/>
      <c r="F447" s="226" t="s">
        <v>890</v>
      </c>
      <c r="G447" s="42"/>
      <c r="H447" s="42"/>
      <c r="I447" s="222"/>
      <c r="J447" s="42"/>
      <c r="K447" s="42"/>
      <c r="L447" s="46"/>
      <c r="M447" s="223"/>
      <c r="N447" s="224"/>
      <c r="O447" s="86"/>
      <c r="P447" s="86"/>
      <c r="Q447" s="86"/>
      <c r="R447" s="86"/>
      <c r="S447" s="86"/>
      <c r="T447" s="87"/>
      <c r="U447" s="40"/>
      <c r="V447" s="40"/>
      <c r="W447" s="40"/>
      <c r="X447" s="40"/>
      <c r="Y447" s="40"/>
      <c r="Z447" s="40"/>
      <c r="AA447" s="40"/>
      <c r="AB447" s="40"/>
      <c r="AC447" s="40"/>
      <c r="AD447" s="40"/>
      <c r="AE447" s="40"/>
      <c r="AT447" s="19" t="s">
        <v>181</v>
      </c>
      <c r="AU447" s="19" t="s">
        <v>79</v>
      </c>
    </row>
    <row r="448" s="14" customFormat="1">
      <c r="A448" s="14"/>
      <c r="B448" s="237"/>
      <c r="C448" s="238"/>
      <c r="D448" s="220" t="s">
        <v>189</v>
      </c>
      <c r="E448" s="239" t="s">
        <v>19</v>
      </c>
      <c r="F448" s="240" t="s">
        <v>1251</v>
      </c>
      <c r="G448" s="238"/>
      <c r="H448" s="241">
        <v>112.916</v>
      </c>
      <c r="I448" s="242"/>
      <c r="J448" s="238"/>
      <c r="K448" s="238"/>
      <c r="L448" s="243"/>
      <c r="M448" s="244"/>
      <c r="N448" s="245"/>
      <c r="O448" s="245"/>
      <c r="P448" s="245"/>
      <c r="Q448" s="245"/>
      <c r="R448" s="245"/>
      <c r="S448" s="245"/>
      <c r="T448" s="246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47" t="s">
        <v>189</v>
      </c>
      <c r="AU448" s="247" t="s">
        <v>79</v>
      </c>
      <c r="AV448" s="14" t="s">
        <v>79</v>
      </c>
      <c r="AW448" s="14" t="s">
        <v>31</v>
      </c>
      <c r="AX448" s="14" t="s">
        <v>69</v>
      </c>
      <c r="AY448" s="247" t="s">
        <v>170</v>
      </c>
    </row>
    <row r="449" s="15" customFormat="1">
      <c r="A449" s="15"/>
      <c r="B449" s="259"/>
      <c r="C449" s="260"/>
      <c r="D449" s="220" t="s">
        <v>189</v>
      </c>
      <c r="E449" s="261" t="s">
        <v>19</v>
      </c>
      <c r="F449" s="262" t="s">
        <v>824</v>
      </c>
      <c r="G449" s="260"/>
      <c r="H449" s="263">
        <v>112.916</v>
      </c>
      <c r="I449" s="264"/>
      <c r="J449" s="260"/>
      <c r="K449" s="260"/>
      <c r="L449" s="265"/>
      <c r="M449" s="266"/>
      <c r="N449" s="267"/>
      <c r="O449" s="267"/>
      <c r="P449" s="267"/>
      <c r="Q449" s="267"/>
      <c r="R449" s="267"/>
      <c r="S449" s="267"/>
      <c r="T449" s="268"/>
      <c r="U449" s="15"/>
      <c r="V449" s="15"/>
      <c r="W449" s="15"/>
      <c r="X449" s="15"/>
      <c r="Y449" s="15"/>
      <c r="Z449" s="15"/>
      <c r="AA449" s="15"/>
      <c r="AB449" s="15"/>
      <c r="AC449" s="15"/>
      <c r="AD449" s="15"/>
      <c r="AE449" s="15"/>
      <c r="AT449" s="269" t="s">
        <v>189</v>
      </c>
      <c r="AU449" s="269" t="s">
        <v>79</v>
      </c>
      <c r="AV449" s="15" t="s">
        <v>177</v>
      </c>
      <c r="AW449" s="15" t="s">
        <v>31</v>
      </c>
      <c r="AX449" s="15" t="s">
        <v>77</v>
      </c>
      <c r="AY449" s="269" t="s">
        <v>170</v>
      </c>
    </row>
    <row r="450" s="2" customFormat="1" ht="16.5" customHeight="1">
      <c r="A450" s="40"/>
      <c r="B450" s="41"/>
      <c r="C450" s="207" t="s">
        <v>789</v>
      </c>
      <c r="D450" s="207" t="s">
        <v>172</v>
      </c>
      <c r="E450" s="208" t="s">
        <v>892</v>
      </c>
      <c r="F450" s="209" t="s">
        <v>893</v>
      </c>
      <c r="G450" s="210" t="s">
        <v>268</v>
      </c>
      <c r="H450" s="211">
        <v>30</v>
      </c>
      <c r="I450" s="212"/>
      <c r="J450" s="213">
        <f>ROUND(I450*H450,2)</f>
        <v>0</v>
      </c>
      <c r="K450" s="209" t="s">
        <v>176</v>
      </c>
      <c r="L450" s="46"/>
      <c r="M450" s="214" t="s">
        <v>19</v>
      </c>
      <c r="N450" s="215" t="s">
        <v>40</v>
      </c>
      <c r="O450" s="86"/>
      <c r="P450" s="216">
        <f>O450*H450</f>
        <v>0</v>
      </c>
      <c r="Q450" s="216">
        <v>0.00021000000000000001</v>
      </c>
      <c r="R450" s="216">
        <f>Q450*H450</f>
        <v>0.0063</v>
      </c>
      <c r="S450" s="216">
        <v>0</v>
      </c>
      <c r="T450" s="217">
        <f>S450*H450</f>
        <v>0</v>
      </c>
      <c r="U450" s="40"/>
      <c r="V450" s="40"/>
      <c r="W450" s="40"/>
      <c r="X450" s="40"/>
      <c r="Y450" s="40"/>
      <c r="Z450" s="40"/>
      <c r="AA450" s="40"/>
      <c r="AB450" s="40"/>
      <c r="AC450" s="40"/>
      <c r="AD450" s="40"/>
      <c r="AE450" s="40"/>
      <c r="AR450" s="218" t="s">
        <v>252</v>
      </c>
      <c r="AT450" s="218" t="s">
        <v>172</v>
      </c>
      <c r="AU450" s="218" t="s">
        <v>79</v>
      </c>
      <c r="AY450" s="19" t="s">
        <v>170</v>
      </c>
      <c r="BE450" s="219">
        <f>IF(N450="základní",J450,0)</f>
        <v>0</v>
      </c>
      <c r="BF450" s="219">
        <f>IF(N450="snížená",J450,0)</f>
        <v>0</v>
      </c>
      <c r="BG450" s="219">
        <f>IF(N450="zákl. přenesená",J450,0)</f>
        <v>0</v>
      </c>
      <c r="BH450" s="219">
        <f>IF(N450="sníž. přenesená",J450,0)</f>
        <v>0</v>
      </c>
      <c r="BI450" s="219">
        <f>IF(N450="nulová",J450,0)</f>
        <v>0</v>
      </c>
      <c r="BJ450" s="19" t="s">
        <v>77</v>
      </c>
      <c r="BK450" s="219">
        <f>ROUND(I450*H450,2)</f>
        <v>0</v>
      </c>
      <c r="BL450" s="19" t="s">
        <v>252</v>
      </c>
      <c r="BM450" s="218" t="s">
        <v>1252</v>
      </c>
    </row>
    <row r="451" s="2" customFormat="1">
      <c r="A451" s="40"/>
      <c r="B451" s="41"/>
      <c r="C451" s="42"/>
      <c r="D451" s="220" t="s">
        <v>179</v>
      </c>
      <c r="E451" s="42"/>
      <c r="F451" s="221" t="s">
        <v>895</v>
      </c>
      <c r="G451" s="42"/>
      <c r="H451" s="42"/>
      <c r="I451" s="222"/>
      <c r="J451" s="42"/>
      <c r="K451" s="42"/>
      <c r="L451" s="46"/>
      <c r="M451" s="223"/>
      <c r="N451" s="224"/>
      <c r="O451" s="86"/>
      <c r="P451" s="86"/>
      <c r="Q451" s="86"/>
      <c r="R451" s="86"/>
      <c r="S451" s="86"/>
      <c r="T451" s="87"/>
      <c r="U451" s="40"/>
      <c r="V451" s="40"/>
      <c r="W451" s="40"/>
      <c r="X451" s="40"/>
      <c r="Y451" s="40"/>
      <c r="Z451" s="40"/>
      <c r="AA451" s="40"/>
      <c r="AB451" s="40"/>
      <c r="AC451" s="40"/>
      <c r="AD451" s="40"/>
      <c r="AE451" s="40"/>
      <c r="AT451" s="19" t="s">
        <v>179</v>
      </c>
      <c r="AU451" s="19" t="s">
        <v>79</v>
      </c>
    </row>
    <row r="452" s="2" customFormat="1">
      <c r="A452" s="40"/>
      <c r="B452" s="41"/>
      <c r="C452" s="42"/>
      <c r="D452" s="225" t="s">
        <v>181</v>
      </c>
      <c r="E452" s="42"/>
      <c r="F452" s="226" t="s">
        <v>896</v>
      </c>
      <c r="G452" s="42"/>
      <c r="H452" s="42"/>
      <c r="I452" s="222"/>
      <c r="J452" s="42"/>
      <c r="K452" s="42"/>
      <c r="L452" s="46"/>
      <c r="M452" s="223"/>
      <c r="N452" s="224"/>
      <c r="O452" s="86"/>
      <c r="P452" s="86"/>
      <c r="Q452" s="86"/>
      <c r="R452" s="86"/>
      <c r="S452" s="86"/>
      <c r="T452" s="87"/>
      <c r="U452" s="40"/>
      <c r="V452" s="40"/>
      <c r="W452" s="40"/>
      <c r="X452" s="40"/>
      <c r="Y452" s="40"/>
      <c r="Z452" s="40"/>
      <c r="AA452" s="40"/>
      <c r="AB452" s="40"/>
      <c r="AC452" s="40"/>
      <c r="AD452" s="40"/>
      <c r="AE452" s="40"/>
      <c r="AT452" s="19" t="s">
        <v>181</v>
      </c>
      <c r="AU452" s="19" t="s">
        <v>79</v>
      </c>
    </row>
    <row r="453" s="2" customFormat="1" ht="16.5" customHeight="1">
      <c r="A453" s="40"/>
      <c r="B453" s="41"/>
      <c r="C453" s="207" t="s">
        <v>795</v>
      </c>
      <c r="D453" s="207" t="s">
        <v>172</v>
      </c>
      <c r="E453" s="208" t="s">
        <v>898</v>
      </c>
      <c r="F453" s="209" t="s">
        <v>899</v>
      </c>
      <c r="G453" s="210" t="s">
        <v>268</v>
      </c>
      <c r="H453" s="211">
        <v>2</v>
      </c>
      <c r="I453" s="212"/>
      <c r="J453" s="213">
        <f>ROUND(I453*H453,2)</f>
        <v>0</v>
      </c>
      <c r="K453" s="209" t="s">
        <v>176</v>
      </c>
      <c r="L453" s="46"/>
      <c r="M453" s="214" t="s">
        <v>19</v>
      </c>
      <c r="N453" s="215" t="s">
        <v>40</v>
      </c>
      <c r="O453" s="86"/>
      <c r="P453" s="216">
        <f>O453*H453</f>
        <v>0</v>
      </c>
      <c r="Q453" s="216">
        <v>0.00020000000000000001</v>
      </c>
      <c r="R453" s="216">
        <f>Q453*H453</f>
        <v>0.00040000000000000002</v>
      </c>
      <c r="S453" s="216">
        <v>0</v>
      </c>
      <c r="T453" s="217">
        <f>S453*H453</f>
        <v>0</v>
      </c>
      <c r="U453" s="40"/>
      <c r="V453" s="40"/>
      <c r="W453" s="40"/>
      <c r="X453" s="40"/>
      <c r="Y453" s="40"/>
      <c r="Z453" s="40"/>
      <c r="AA453" s="40"/>
      <c r="AB453" s="40"/>
      <c r="AC453" s="40"/>
      <c r="AD453" s="40"/>
      <c r="AE453" s="40"/>
      <c r="AR453" s="218" t="s">
        <v>252</v>
      </c>
      <c r="AT453" s="218" t="s">
        <v>172</v>
      </c>
      <c r="AU453" s="218" t="s">
        <v>79</v>
      </c>
      <c r="AY453" s="19" t="s">
        <v>170</v>
      </c>
      <c r="BE453" s="219">
        <f>IF(N453="základní",J453,0)</f>
        <v>0</v>
      </c>
      <c r="BF453" s="219">
        <f>IF(N453="snížená",J453,0)</f>
        <v>0</v>
      </c>
      <c r="BG453" s="219">
        <f>IF(N453="zákl. přenesená",J453,0)</f>
        <v>0</v>
      </c>
      <c r="BH453" s="219">
        <f>IF(N453="sníž. přenesená",J453,0)</f>
        <v>0</v>
      </c>
      <c r="BI453" s="219">
        <f>IF(N453="nulová",J453,0)</f>
        <v>0</v>
      </c>
      <c r="BJ453" s="19" t="s">
        <v>77</v>
      </c>
      <c r="BK453" s="219">
        <f>ROUND(I453*H453,2)</f>
        <v>0</v>
      </c>
      <c r="BL453" s="19" t="s">
        <v>252</v>
      </c>
      <c r="BM453" s="218" t="s">
        <v>1253</v>
      </c>
    </row>
    <row r="454" s="2" customFormat="1">
      <c r="A454" s="40"/>
      <c r="B454" s="41"/>
      <c r="C454" s="42"/>
      <c r="D454" s="220" t="s">
        <v>179</v>
      </c>
      <c r="E454" s="42"/>
      <c r="F454" s="221" t="s">
        <v>901</v>
      </c>
      <c r="G454" s="42"/>
      <c r="H454" s="42"/>
      <c r="I454" s="222"/>
      <c r="J454" s="42"/>
      <c r="K454" s="42"/>
      <c r="L454" s="46"/>
      <c r="M454" s="223"/>
      <c r="N454" s="224"/>
      <c r="O454" s="86"/>
      <c r="P454" s="86"/>
      <c r="Q454" s="86"/>
      <c r="R454" s="86"/>
      <c r="S454" s="86"/>
      <c r="T454" s="87"/>
      <c r="U454" s="40"/>
      <c r="V454" s="40"/>
      <c r="W454" s="40"/>
      <c r="X454" s="40"/>
      <c r="Y454" s="40"/>
      <c r="Z454" s="40"/>
      <c r="AA454" s="40"/>
      <c r="AB454" s="40"/>
      <c r="AC454" s="40"/>
      <c r="AD454" s="40"/>
      <c r="AE454" s="40"/>
      <c r="AT454" s="19" t="s">
        <v>179</v>
      </c>
      <c r="AU454" s="19" t="s">
        <v>79</v>
      </c>
    </row>
    <row r="455" s="2" customFormat="1">
      <c r="A455" s="40"/>
      <c r="B455" s="41"/>
      <c r="C455" s="42"/>
      <c r="D455" s="225" t="s">
        <v>181</v>
      </c>
      <c r="E455" s="42"/>
      <c r="F455" s="226" t="s">
        <v>902</v>
      </c>
      <c r="G455" s="42"/>
      <c r="H455" s="42"/>
      <c r="I455" s="222"/>
      <c r="J455" s="42"/>
      <c r="K455" s="42"/>
      <c r="L455" s="46"/>
      <c r="M455" s="223"/>
      <c r="N455" s="224"/>
      <c r="O455" s="86"/>
      <c r="P455" s="86"/>
      <c r="Q455" s="86"/>
      <c r="R455" s="86"/>
      <c r="S455" s="86"/>
      <c r="T455" s="87"/>
      <c r="U455" s="40"/>
      <c r="V455" s="40"/>
      <c r="W455" s="40"/>
      <c r="X455" s="40"/>
      <c r="Y455" s="40"/>
      <c r="Z455" s="40"/>
      <c r="AA455" s="40"/>
      <c r="AB455" s="40"/>
      <c r="AC455" s="40"/>
      <c r="AD455" s="40"/>
      <c r="AE455" s="40"/>
      <c r="AT455" s="19" t="s">
        <v>181</v>
      </c>
      <c r="AU455" s="19" t="s">
        <v>79</v>
      </c>
    </row>
    <row r="456" s="2" customFormat="1" ht="24.15" customHeight="1">
      <c r="A456" s="40"/>
      <c r="B456" s="41"/>
      <c r="C456" s="207" t="s">
        <v>801</v>
      </c>
      <c r="D456" s="207" t="s">
        <v>172</v>
      </c>
      <c r="E456" s="208" t="s">
        <v>904</v>
      </c>
      <c r="F456" s="209" t="s">
        <v>905</v>
      </c>
      <c r="G456" s="210" t="s">
        <v>268</v>
      </c>
      <c r="H456" s="211">
        <v>10</v>
      </c>
      <c r="I456" s="212"/>
      <c r="J456" s="213">
        <f>ROUND(I456*H456,2)</f>
        <v>0</v>
      </c>
      <c r="K456" s="209" t="s">
        <v>176</v>
      </c>
      <c r="L456" s="46"/>
      <c r="M456" s="214" t="s">
        <v>19</v>
      </c>
      <c r="N456" s="215" t="s">
        <v>40</v>
      </c>
      <c r="O456" s="86"/>
      <c r="P456" s="216">
        <f>O456*H456</f>
        <v>0</v>
      </c>
      <c r="Q456" s="216">
        <v>0.00021000000000000001</v>
      </c>
      <c r="R456" s="216">
        <f>Q456*H456</f>
        <v>0.0021000000000000003</v>
      </c>
      <c r="S456" s="216">
        <v>0</v>
      </c>
      <c r="T456" s="217">
        <f>S456*H456</f>
        <v>0</v>
      </c>
      <c r="U456" s="40"/>
      <c r="V456" s="40"/>
      <c r="W456" s="40"/>
      <c r="X456" s="40"/>
      <c r="Y456" s="40"/>
      <c r="Z456" s="40"/>
      <c r="AA456" s="40"/>
      <c r="AB456" s="40"/>
      <c r="AC456" s="40"/>
      <c r="AD456" s="40"/>
      <c r="AE456" s="40"/>
      <c r="AR456" s="218" t="s">
        <v>252</v>
      </c>
      <c r="AT456" s="218" t="s">
        <v>172</v>
      </c>
      <c r="AU456" s="218" t="s">
        <v>79</v>
      </c>
      <c r="AY456" s="19" t="s">
        <v>170</v>
      </c>
      <c r="BE456" s="219">
        <f>IF(N456="základní",J456,0)</f>
        <v>0</v>
      </c>
      <c r="BF456" s="219">
        <f>IF(N456="snížená",J456,0)</f>
        <v>0</v>
      </c>
      <c r="BG456" s="219">
        <f>IF(N456="zákl. přenesená",J456,0)</f>
        <v>0</v>
      </c>
      <c r="BH456" s="219">
        <f>IF(N456="sníž. přenesená",J456,0)</f>
        <v>0</v>
      </c>
      <c r="BI456" s="219">
        <f>IF(N456="nulová",J456,0)</f>
        <v>0</v>
      </c>
      <c r="BJ456" s="19" t="s">
        <v>77</v>
      </c>
      <c r="BK456" s="219">
        <f>ROUND(I456*H456,2)</f>
        <v>0</v>
      </c>
      <c r="BL456" s="19" t="s">
        <v>252</v>
      </c>
      <c r="BM456" s="218" t="s">
        <v>1254</v>
      </c>
    </row>
    <row r="457" s="2" customFormat="1">
      <c r="A457" s="40"/>
      <c r="B457" s="41"/>
      <c r="C457" s="42"/>
      <c r="D457" s="220" t="s">
        <v>179</v>
      </c>
      <c r="E457" s="42"/>
      <c r="F457" s="221" t="s">
        <v>907</v>
      </c>
      <c r="G457" s="42"/>
      <c r="H457" s="42"/>
      <c r="I457" s="222"/>
      <c r="J457" s="42"/>
      <c r="K457" s="42"/>
      <c r="L457" s="46"/>
      <c r="M457" s="223"/>
      <c r="N457" s="224"/>
      <c r="O457" s="86"/>
      <c r="P457" s="86"/>
      <c r="Q457" s="86"/>
      <c r="R457" s="86"/>
      <c r="S457" s="86"/>
      <c r="T457" s="87"/>
      <c r="U457" s="40"/>
      <c r="V457" s="40"/>
      <c r="W457" s="40"/>
      <c r="X457" s="40"/>
      <c r="Y457" s="40"/>
      <c r="Z457" s="40"/>
      <c r="AA457" s="40"/>
      <c r="AB457" s="40"/>
      <c r="AC457" s="40"/>
      <c r="AD457" s="40"/>
      <c r="AE457" s="40"/>
      <c r="AT457" s="19" t="s">
        <v>179</v>
      </c>
      <c r="AU457" s="19" t="s">
        <v>79</v>
      </c>
    </row>
    <row r="458" s="2" customFormat="1">
      <c r="A458" s="40"/>
      <c r="B458" s="41"/>
      <c r="C458" s="42"/>
      <c r="D458" s="225" t="s">
        <v>181</v>
      </c>
      <c r="E458" s="42"/>
      <c r="F458" s="226" t="s">
        <v>908</v>
      </c>
      <c r="G458" s="42"/>
      <c r="H458" s="42"/>
      <c r="I458" s="222"/>
      <c r="J458" s="42"/>
      <c r="K458" s="42"/>
      <c r="L458" s="46"/>
      <c r="M458" s="223"/>
      <c r="N458" s="224"/>
      <c r="O458" s="86"/>
      <c r="P458" s="86"/>
      <c r="Q458" s="86"/>
      <c r="R458" s="86"/>
      <c r="S458" s="86"/>
      <c r="T458" s="87"/>
      <c r="U458" s="40"/>
      <c r="V458" s="40"/>
      <c r="W458" s="40"/>
      <c r="X458" s="40"/>
      <c r="Y458" s="40"/>
      <c r="Z458" s="40"/>
      <c r="AA458" s="40"/>
      <c r="AB458" s="40"/>
      <c r="AC458" s="40"/>
      <c r="AD458" s="40"/>
      <c r="AE458" s="40"/>
      <c r="AT458" s="19" t="s">
        <v>181</v>
      </c>
      <c r="AU458" s="19" t="s">
        <v>79</v>
      </c>
    </row>
    <row r="459" s="2" customFormat="1" ht="24.15" customHeight="1">
      <c r="A459" s="40"/>
      <c r="B459" s="41"/>
      <c r="C459" s="207" t="s">
        <v>806</v>
      </c>
      <c r="D459" s="207" t="s">
        <v>172</v>
      </c>
      <c r="E459" s="208" t="s">
        <v>910</v>
      </c>
      <c r="F459" s="209" t="s">
        <v>911</v>
      </c>
      <c r="G459" s="210" t="s">
        <v>260</v>
      </c>
      <c r="H459" s="211">
        <v>62.649999999999999</v>
      </c>
      <c r="I459" s="212"/>
      <c r="J459" s="213">
        <f>ROUND(I459*H459,2)</f>
        <v>0</v>
      </c>
      <c r="K459" s="209" t="s">
        <v>176</v>
      </c>
      <c r="L459" s="46"/>
      <c r="M459" s="214" t="s">
        <v>19</v>
      </c>
      <c r="N459" s="215" t="s">
        <v>40</v>
      </c>
      <c r="O459" s="86"/>
      <c r="P459" s="216">
        <f>O459*H459</f>
        <v>0</v>
      </c>
      <c r="Q459" s="216">
        <v>0.00142</v>
      </c>
      <c r="R459" s="216">
        <f>Q459*H459</f>
        <v>0.088963</v>
      </c>
      <c r="S459" s="216">
        <v>0</v>
      </c>
      <c r="T459" s="217">
        <f>S459*H459</f>
        <v>0</v>
      </c>
      <c r="U459" s="40"/>
      <c r="V459" s="40"/>
      <c r="W459" s="40"/>
      <c r="X459" s="40"/>
      <c r="Y459" s="40"/>
      <c r="Z459" s="40"/>
      <c r="AA459" s="40"/>
      <c r="AB459" s="40"/>
      <c r="AC459" s="40"/>
      <c r="AD459" s="40"/>
      <c r="AE459" s="40"/>
      <c r="AR459" s="218" t="s">
        <v>252</v>
      </c>
      <c r="AT459" s="218" t="s">
        <v>172</v>
      </c>
      <c r="AU459" s="218" t="s">
        <v>79</v>
      </c>
      <c r="AY459" s="19" t="s">
        <v>170</v>
      </c>
      <c r="BE459" s="219">
        <f>IF(N459="základní",J459,0)</f>
        <v>0</v>
      </c>
      <c r="BF459" s="219">
        <f>IF(N459="snížená",J459,0)</f>
        <v>0</v>
      </c>
      <c r="BG459" s="219">
        <f>IF(N459="zákl. přenesená",J459,0)</f>
        <v>0</v>
      </c>
      <c r="BH459" s="219">
        <f>IF(N459="sníž. přenesená",J459,0)</f>
        <v>0</v>
      </c>
      <c r="BI459" s="219">
        <f>IF(N459="nulová",J459,0)</f>
        <v>0</v>
      </c>
      <c r="BJ459" s="19" t="s">
        <v>77</v>
      </c>
      <c r="BK459" s="219">
        <f>ROUND(I459*H459,2)</f>
        <v>0</v>
      </c>
      <c r="BL459" s="19" t="s">
        <v>252</v>
      </c>
      <c r="BM459" s="218" t="s">
        <v>1255</v>
      </c>
    </row>
    <row r="460" s="2" customFormat="1">
      <c r="A460" s="40"/>
      <c r="B460" s="41"/>
      <c r="C460" s="42"/>
      <c r="D460" s="220" t="s">
        <v>179</v>
      </c>
      <c r="E460" s="42"/>
      <c r="F460" s="221" t="s">
        <v>913</v>
      </c>
      <c r="G460" s="42"/>
      <c r="H460" s="42"/>
      <c r="I460" s="222"/>
      <c r="J460" s="42"/>
      <c r="K460" s="42"/>
      <c r="L460" s="46"/>
      <c r="M460" s="223"/>
      <c r="N460" s="224"/>
      <c r="O460" s="86"/>
      <c r="P460" s="86"/>
      <c r="Q460" s="86"/>
      <c r="R460" s="86"/>
      <c r="S460" s="86"/>
      <c r="T460" s="87"/>
      <c r="U460" s="40"/>
      <c r="V460" s="40"/>
      <c r="W460" s="40"/>
      <c r="X460" s="40"/>
      <c r="Y460" s="40"/>
      <c r="Z460" s="40"/>
      <c r="AA460" s="40"/>
      <c r="AB460" s="40"/>
      <c r="AC460" s="40"/>
      <c r="AD460" s="40"/>
      <c r="AE460" s="40"/>
      <c r="AT460" s="19" t="s">
        <v>179</v>
      </c>
      <c r="AU460" s="19" t="s">
        <v>79</v>
      </c>
    </row>
    <row r="461" s="2" customFormat="1">
      <c r="A461" s="40"/>
      <c r="B461" s="41"/>
      <c r="C461" s="42"/>
      <c r="D461" s="225" t="s">
        <v>181</v>
      </c>
      <c r="E461" s="42"/>
      <c r="F461" s="226" t="s">
        <v>914</v>
      </c>
      <c r="G461" s="42"/>
      <c r="H461" s="42"/>
      <c r="I461" s="222"/>
      <c r="J461" s="42"/>
      <c r="K461" s="42"/>
      <c r="L461" s="46"/>
      <c r="M461" s="223"/>
      <c r="N461" s="224"/>
      <c r="O461" s="86"/>
      <c r="P461" s="86"/>
      <c r="Q461" s="86"/>
      <c r="R461" s="86"/>
      <c r="S461" s="86"/>
      <c r="T461" s="87"/>
      <c r="U461" s="40"/>
      <c r="V461" s="40"/>
      <c r="W461" s="40"/>
      <c r="X461" s="40"/>
      <c r="Y461" s="40"/>
      <c r="Z461" s="40"/>
      <c r="AA461" s="40"/>
      <c r="AB461" s="40"/>
      <c r="AC461" s="40"/>
      <c r="AD461" s="40"/>
      <c r="AE461" s="40"/>
      <c r="AT461" s="19" t="s">
        <v>181</v>
      </c>
      <c r="AU461" s="19" t="s">
        <v>79</v>
      </c>
    </row>
    <row r="462" s="13" customFormat="1">
      <c r="A462" s="13"/>
      <c r="B462" s="227"/>
      <c r="C462" s="228"/>
      <c r="D462" s="220" t="s">
        <v>189</v>
      </c>
      <c r="E462" s="229" t="s">
        <v>19</v>
      </c>
      <c r="F462" s="230" t="s">
        <v>190</v>
      </c>
      <c r="G462" s="228"/>
      <c r="H462" s="229" t="s">
        <v>19</v>
      </c>
      <c r="I462" s="231"/>
      <c r="J462" s="228"/>
      <c r="K462" s="228"/>
      <c r="L462" s="232"/>
      <c r="M462" s="233"/>
      <c r="N462" s="234"/>
      <c r="O462" s="234"/>
      <c r="P462" s="234"/>
      <c r="Q462" s="234"/>
      <c r="R462" s="234"/>
      <c r="S462" s="234"/>
      <c r="T462" s="235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36" t="s">
        <v>189</v>
      </c>
      <c r="AU462" s="236" t="s">
        <v>79</v>
      </c>
      <c r="AV462" s="13" t="s">
        <v>77</v>
      </c>
      <c r="AW462" s="13" t="s">
        <v>31</v>
      </c>
      <c r="AX462" s="13" t="s">
        <v>69</v>
      </c>
      <c r="AY462" s="236" t="s">
        <v>170</v>
      </c>
    </row>
    <row r="463" s="13" customFormat="1">
      <c r="A463" s="13"/>
      <c r="B463" s="227"/>
      <c r="C463" s="228"/>
      <c r="D463" s="220" t="s">
        <v>189</v>
      </c>
      <c r="E463" s="229" t="s">
        <v>19</v>
      </c>
      <c r="F463" s="230" t="s">
        <v>1256</v>
      </c>
      <c r="G463" s="228"/>
      <c r="H463" s="229" t="s">
        <v>19</v>
      </c>
      <c r="I463" s="231"/>
      <c r="J463" s="228"/>
      <c r="K463" s="228"/>
      <c r="L463" s="232"/>
      <c r="M463" s="233"/>
      <c r="N463" s="234"/>
      <c r="O463" s="234"/>
      <c r="P463" s="234"/>
      <c r="Q463" s="234"/>
      <c r="R463" s="234"/>
      <c r="S463" s="234"/>
      <c r="T463" s="235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36" t="s">
        <v>189</v>
      </c>
      <c r="AU463" s="236" t="s">
        <v>79</v>
      </c>
      <c r="AV463" s="13" t="s">
        <v>77</v>
      </c>
      <c r="AW463" s="13" t="s">
        <v>31</v>
      </c>
      <c r="AX463" s="13" t="s">
        <v>69</v>
      </c>
      <c r="AY463" s="236" t="s">
        <v>170</v>
      </c>
    </row>
    <row r="464" s="14" customFormat="1">
      <c r="A464" s="14"/>
      <c r="B464" s="237"/>
      <c r="C464" s="238"/>
      <c r="D464" s="220" t="s">
        <v>189</v>
      </c>
      <c r="E464" s="239" t="s">
        <v>19</v>
      </c>
      <c r="F464" s="240" t="s">
        <v>1062</v>
      </c>
      <c r="G464" s="238"/>
      <c r="H464" s="241">
        <v>62.649999999999999</v>
      </c>
      <c r="I464" s="242"/>
      <c r="J464" s="238"/>
      <c r="K464" s="238"/>
      <c r="L464" s="243"/>
      <c r="M464" s="244"/>
      <c r="N464" s="245"/>
      <c r="O464" s="245"/>
      <c r="P464" s="245"/>
      <c r="Q464" s="245"/>
      <c r="R464" s="245"/>
      <c r="S464" s="245"/>
      <c r="T464" s="246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47" t="s">
        <v>189</v>
      </c>
      <c r="AU464" s="247" t="s">
        <v>79</v>
      </c>
      <c r="AV464" s="14" t="s">
        <v>79</v>
      </c>
      <c r="AW464" s="14" t="s">
        <v>31</v>
      </c>
      <c r="AX464" s="14" t="s">
        <v>77</v>
      </c>
      <c r="AY464" s="247" t="s">
        <v>170</v>
      </c>
    </row>
    <row r="465" s="2" customFormat="1" ht="16.5" customHeight="1">
      <c r="A465" s="40"/>
      <c r="B465" s="41"/>
      <c r="C465" s="207" t="s">
        <v>812</v>
      </c>
      <c r="D465" s="207" t="s">
        <v>172</v>
      </c>
      <c r="E465" s="208" t="s">
        <v>917</v>
      </c>
      <c r="F465" s="209" t="s">
        <v>918</v>
      </c>
      <c r="G465" s="210" t="s">
        <v>203</v>
      </c>
      <c r="H465" s="211">
        <v>112.916</v>
      </c>
      <c r="I465" s="212"/>
      <c r="J465" s="213">
        <f>ROUND(I465*H465,2)</f>
        <v>0</v>
      </c>
      <c r="K465" s="209" t="s">
        <v>176</v>
      </c>
      <c r="L465" s="46"/>
      <c r="M465" s="214" t="s">
        <v>19</v>
      </c>
      <c r="N465" s="215" t="s">
        <v>40</v>
      </c>
      <c r="O465" s="86"/>
      <c r="P465" s="216">
        <f>O465*H465</f>
        <v>0</v>
      </c>
      <c r="Q465" s="216">
        <v>0.0044999999999999997</v>
      </c>
      <c r="R465" s="216">
        <f>Q465*H465</f>
        <v>0.50812199999999996</v>
      </c>
      <c r="S465" s="216">
        <v>0</v>
      </c>
      <c r="T465" s="217">
        <f>S465*H465</f>
        <v>0</v>
      </c>
      <c r="U465" s="40"/>
      <c r="V465" s="40"/>
      <c r="W465" s="40"/>
      <c r="X465" s="40"/>
      <c r="Y465" s="40"/>
      <c r="Z465" s="40"/>
      <c r="AA465" s="40"/>
      <c r="AB465" s="40"/>
      <c r="AC465" s="40"/>
      <c r="AD465" s="40"/>
      <c r="AE465" s="40"/>
      <c r="AR465" s="218" t="s">
        <v>252</v>
      </c>
      <c r="AT465" s="218" t="s">
        <v>172</v>
      </c>
      <c r="AU465" s="218" t="s">
        <v>79</v>
      </c>
      <c r="AY465" s="19" t="s">
        <v>170</v>
      </c>
      <c r="BE465" s="219">
        <f>IF(N465="základní",J465,0)</f>
        <v>0</v>
      </c>
      <c r="BF465" s="219">
        <f>IF(N465="snížená",J465,0)</f>
        <v>0</v>
      </c>
      <c r="BG465" s="219">
        <f>IF(N465="zákl. přenesená",J465,0)</f>
        <v>0</v>
      </c>
      <c r="BH465" s="219">
        <f>IF(N465="sníž. přenesená",J465,0)</f>
        <v>0</v>
      </c>
      <c r="BI465" s="219">
        <f>IF(N465="nulová",J465,0)</f>
        <v>0</v>
      </c>
      <c r="BJ465" s="19" t="s">
        <v>77</v>
      </c>
      <c r="BK465" s="219">
        <f>ROUND(I465*H465,2)</f>
        <v>0</v>
      </c>
      <c r="BL465" s="19" t="s">
        <v>252</v>
      </c>
      <c r="BM465" s="218" t="s">
        <v>1257</v>
      </c>
    </row>
    <row r="466" s="2" customFormat="1">
      <c r="A466" s="40"/>
      <c r="B466" s="41"/>
      <c r="C466" s="42"/>
      <c r="D466" s="220" t="s">
        <v>179</v>
      </c>
      <c r="E466" s="42"/>
      <c r="F466" s="221" t="s">
        <v>920</v>
      </c>
      <c r="G466" s="42"/>
      <c r="H466" s="42"/>
      <c r="I466" s="222"/>
      <c r="J466" s="42"/>
      <c r="K466" s="42"/>
      <c r="L466" s="46"/>
      <c r="M466" s="223"/>
      <c r="N466" s="224"/>
      <c r="O466" s="86"/>
      <c r="P466" s="86"/>
      <c r="Q466" s="86"/>
      <c r="R466" s="86"/>
      <c r="S466" s="86"/>
      <c r="T466" s="87"/>
      <c r="U466" s="40"/>
      <c r="V466" s="40"/>
      <c r="W466" s="40"/>
      <c r="X466" s="40"/>
      <c r="Y466" s="40"/>
      <c r="Z466" s="40"/>
      <c r="AA466" s="40"/>
      <c r="AB466" s="40"/>
      <c r="AC466" s="40"/>
      <c r="AD466" s="40"/>
      <c r="AE466" s="40"/>
      <c r="AT466" s="19" t="s">
        <v>179</v>
      </c>
      <c r="AU466" s="19" t="s">
        <v>79</v>
      </c>
    </row>
    <row r="467" s="2" customFormat="1">
      <c r="A467" s="40"/>
      <c r="B467" s="41"/>
      <c r="C467" s="42"/>
      <c r="D467" s="225" t="s">
        <v>181</v>
      </c>
      <c r="E467" s="42"/>
      <c r="F467" s="226" t="s">
        <v>921</v>
      </c>
      <c r="G467" s="42"/>
      <c r="H467" s="42"/>
      <c r="I467" s="222"/>
      <c r="J467" s="42"/>
      <c r="K467" s="42"/>
      <c r="L467" s="46"/>
      <c r="M467" s="223"/>
      <c r="N467" s="224"/>
      <c r="O467" s="86"/>
      <c r="P467" s="86"/>
      <c r="Q467" s="86"/>
      <c r="R467" s="86"/>
      <c r="S467" s="86"/>
      <c r="T467" s="87"/>
      <c r="U467" s="40"/>
      <c r="V467" s="40"/>
      <c r="W467" s="40"/>
      <c r="X467" s="40"/>
      <c r="Y467" s="40"/>
      <c r="Z467" s="40"/>
      <c r="AA467" s="40"/>
      <c r="AB467" s="40"/>
      <c r="AC467" s="40"/>
      <c r="AD467" s="40"/>
      <c r="AE467" s="40"/>
      <c r="AT467" s="19" t="s">
        <v>181</v>
      </c>
      <c r="AU467" s="19" t="s">
        <v>79</v>
      </c>
    </row>
    <row r="468" s="13" customFormat="1">
      <c r="A468" s="13"/>
      <c r="B468" s="227"/>
      <c r="C468" s="228"/>
      <c r="D468" s="220" t="s">
        <v>189</v>
      </c>
      <c r="E468" s="229" t="s">
        <v>19</v>
      </c>
      <c r="F468" s="230" t="s">
        <v>190</v>
      </c>
      <c r="G468" s="228"/>
      <c r="H468" s="229" t="s">
        <v>19</v>
      </c>
      <c r="I468" s="231"/>
      <c r="J468" s="228"/>
      <c r="K468" s="228"/>
      <c r="L468" s="232"/>
      <c r="M468" s="233"/>
      <c r="N468" s="234"/>
      <c r="O468" s="234"/>
      <c r="P468" s="234"/>
      <c r="Q468" s="234"/>
      <c r="R468" s="234"/>
      <c r="S468" s="234"/>
      <c r="T468" s="235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36" t="s">
        <v>189</v>
      </c>
      <c r="AU468" s="236" t="s">
        <v>79</v>
      </c>
      <c r="AV468" s="13" t="s">
        <v>77</v>
      </c>
      <c r="AW468" s="13" t="s">
        <v>31</v>
      </c>
      <c r="AX468" s="13" t="s">
        <v>69</v>
      </c>
      <c r="AY468" s="236" t="s">
        <v>170</v>
      </c>
    </row>
    <row r="469" s="13" customFormat="1">
      <c r="A469" s="13"/>
      <c r="B469" s="227"/>
      <c r="C469" s="228"/>
      <c r="D469" s="220" t="s">
        <v>189</v>
      </c>
      <c r="E469" s="229" t="s">
        <v>19</v>
      </c>
      <c r="F469" s="230" t="s">
        <v>1249</v>
      </c>
      <c r="G469" s="228"/>
      <c r="H469" s="229" t="s">
        <v>19</v>
      </c>
      <c r="I469" s="231"/>
      <c r="J469" s="228"/>
      <c r="K469" s="228"/>
      <c r="L469" s="232"/>
      <c r="M469" s="233"/>
      <c r="N469" s="234"/>
      <c r="O469" s="234"/>
      <c r="P469" s="234"/>
      <c r="Q469" s="234"/>
      <c r="R469" s="234"/>
      <c r="S469" s="234"/>
      <c r="T469" s="235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36" t="s">
        <v>189</v>
      </c>
      <c r="AU469" s="236" t="s">
        <v>79</v>
      </c>
      <c r="AV469" s="13" t="s">
        <v>77</v>
      </c>
      <c r="AW469" s="13" t="s">
        <v>31</v>
      </c>
      <c r="AX469" s="13" t="s">
        <v>69</v>
      </c>
      <c r="AY469" s="236" t="s">
        <v>170</v>
      </c>
    </row>
    <row r="470" s="14" customFormat="1">
      <c r="A470" s="14"/>
      <c r="B470" s="237"/>
      <c r="C470" s="238"/>
      <c r="D470" s="220" t="s">
        <v>189</v>
      </c>
      <c r="E470" s="239" t="s">
        <v>19</v>
      </c>
      <c r="F470" s="240" t="s">
        <v>112</v>
      </c>
      <c r="G470" s="238"/>
      <c r="H470" s="241">
        <v>112.916</v>
      </c>
      <c r="I470" s="242"/>
      <c r="J470" s="238"/>
      <c r="K470" s="238"/>
      <c r="L470" s="243"/>
      <c r="M470" s="244"/>
      <c r="N470" s="245"/>
      <c r="O470" s="245"/>
      <c r="P470" s="245"/>
      <c r="Q470" s="245"/>
      <c r="R470" s="245"/>
      <c r="S470" s="245"/>
      <c r="T470" s="246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47" t="s">
        <v>189</v>
      </c>
      <c r="AU470" s="247" t="s">
        <v>79</v>
      </c>
      <c r="AV470" s="14" t="s">
        <v>79</v>
      </c>
      <c r="AW470" s="14" t="s">
        <v>31</v>
      </c>
      <c r="AX470" s="14" t="s">
        <v>77</v>
      </c>
      <c r="AY470" s="247" t="s">
        <v>170</v>
      </c>
    </row>
    <row r="471" s="2" customFormat="1" ht="33" customHeight="1">
      <c r="A471" s="40"/>
      <c r="B471" s="41"/>
      <c r="C471" s="207" t="s">
        <v>817</v>
      </c>
      <c r="D471" s="207" t="s">
        <v>172</v>
      </c>
      <c r="E471" s="208" t="s">
        <v>923</v>
      </c>
      <c r="F471" s="209" t="s">
        <v>924</v>
      </c>
      <c r="G471" s="210" t="s">
        <v>203</v>
      </c>
      <c r="H471" s="211">
        <v>112.916</v>
      </c>
      <c r="I471" s="212"/>
      <c r="J471" s="213">
        <f>ROUND(I471*H471,2)</f>
        <v>0</v>
      </c>
      <c r="K471" s="209" t="s">
        <v>176</v>
      </c>
      <c r="L471" s="46"/>
      <c r="M471" s="214" t="s">
        <v>19</v>
      </c>
      <c r="N471" s="215" t="s">
        <v>40</v>
      </c>
      <c r="O471" s="86"/>
      <c r="P471" s="216">
        <f>O471*H471</f>
        <v>0</v>
      </c>
      <c r="Q471" s="216">
        <v>0.0075500000000000003</v>
      </c>
      <c r="R471" s="216">
        <f>Q471*H471</f>
        <v>0.85251580000000005</v>
      </c>
      <c r="S471" s="216">
        <v>0</v>
      </c>
      <c r="T471" s="217">
        <f>S471*H471</f>
        <v>0</v>
      </c>
      <c r="U471" s="40"/>
      <c r="V471" s="40"/>
      <c r="W471" s="40"/>
      <c r="X471" s="40"/>
      <c r="Y471" s="40"/>
      <c r="Z471" s="40"/>
      <c r="AA471" s="40"/>
      <c r="AB471" s="40"/>
      <c r="AC471" s="40"/>
      <c r="AD471" s="40"/>
      <c r="AE471" s="40"/>
      <c r="AR471" s="218" t="s">
        <v>252</v>
      </c>
      <c r="AT471" s="218" t="s">
        <v>172</v>
      </c>
      <c r="AU471" s="218" t="s">
        <v>79</v>
      </c>
      <c r="AY471" s="19" t="s">
        <v>170</v>
      </c>
      <c r="BE471" s="219">
        <f>IF(N471="základní",J471,0)</f>
        <v>0</v>
      </c>
      <c r="BF471" s="219">
        <f>IF(N471="snížená",J471,0)</f>
        <v>0</v>
      </c>
      <c r="BG471" s="219">
        <f>IF(N471="zákl. přenesená",J471,0)</f>
        <v>0</v>
      </c>
      <c r="BH471" s="219">
        <f>IF(N471="sníž. přenesená",J471,0)</f>
        <v>0</v>
      </c>
      <c r="BI471" s="219">
        <f>IF(N471="nulová",J471,0)</f>
        <v>0</v>
      </c>
      <c r="BJ471" s="19" t="s">
        <v>77</v>
      </c>
      <c r="BK471" s="219">
        <f>ROUND(I471*H471,2)</f>
        <v>0</v>
      </c>
      <c r="BL471" s="19" t="s">
        <v>252</v>
      </c>
      <c r="BM471" s="218" t="s">
        <v>1258</v>
      </c>
    </row>
    <row r="472" s="2" customFormat="1">
      <c r="A472" s="40"/>
      <c r="B472" s="41"/>
      <c r="C472" s="42"/>
      <c r="D472" s="220" t="s">
        <v>179</v>
      </c>
      <c r="E472" s="42"/>
      <c r="F472" s="221" t="s">
        <v>926</v>
      </c>
      <c r="G472" s="42"/>
      <c r="H472" s="42"/>
      <c r="I472" s="222"/>
      <c r="J472" s="42"/>
      <c r="K472" s="42"/>
      <c r="L472" s="46"/>
      <c r="M472" s="223"/>
      <c r="N472" s="224"/>
      <c r="O472" s="86"/>
      <c r="P472" s="86"/>
      <c r="Q472" s="86"/>
      <c r="R472" s="86"/>
      <c r="S472" s="86"/>
      <c r="T472" s="87"/>
      <c r="U472" s="40"/>
      <c r="V472" s="40"/>
      <c r="W472" s="40"/>
      <c r="X472" s="40"/>
      <c r="Y472" s="40"/>
      <c r="Z472" s="40"/>
      <c r="AA472" s="40"/>
      <c r="AB472" s="40"/>
      <c r="AC472" s="40"/>
      <c r="AD472" s="40"/>
      <c r="AE472" s="40"/>
      <c r="AT472" s="19" t="s">
        <v>179</v>
      </c>
      <c r="AU472" s="19" t="s">
        <v>79</v>
      </c>
    </row>
    <row r="473" s="2" customFormat="1">
      <c r="A473" s="40"/>
      <c r="B473" s="41"/>
      <c r="C473" s="42"/>
      <c r="D473" s="225" t="s">
        <v>181</v>
      </c>
      <c r="E473" s="42"/>
      <c r="F473" s="226" t="s">
        <v>927</v>
      </c>
      <c r="G473" s="42"/>
      <c r="H473" s="42"/>
      <c r="I473" s="222"/>
      <c r="J473" s="42"/>
      <c r="K473" s="42"/>
      <c r="L473" s="46"/>
      <c r="M473" s="223"/>
      <c r="N473" s="224"/>
      <c r="O473" s="86"/>
      <c r="P473" s="86"/>
      <c r="Q473" s="86"/>
      <c r="R473" s="86"/>
      <c r="S473" s="86"/>
      <c r="T473" s="87"/>
      <c r="U473" s="40"/>
      <c r="V473" s="40"/>
      <c r="W473" s="40"/>
      <c r="X473" s="40"/>
      <c r="Y473" s="40"/>
      <c r="Z473" s="40"/>
      <c r="AA473" s="40"/>
      <c r="AB473" s="40"/>
      <c r="AC473" s="40"/>
      <c r="AD473" s="40"/>
      <c r="AE473" s="40"/>
      <c r="AT473" s="19" t="s">
        <v>181</v>
      </c>
      <c r="AU473" s="19" t="s">
        <v>79</v>
      </c>
    </row>
    <row r="474" s="13" customFormat="1">
      <c r="A474" s="13"/>
      <c r="B474" s="227"/>
      <c r="C474" s="228"/>
      <c r="D474" s="220" t="s">
        <v>189</v>
      </c>
      <c r="E474" s="229" t="s">
        <v>19</v>
      </c>
      <c r="F474" s="230" t="s">
        <v>190</v>
      </c>
      <c r="G474" s="228"/>
      <c r="H474" s="229" t="s">
        <v>19</v>
      </c>
      <c r="I474" s="231"/>
      <c r="J474" s="228"/>
      <c r="K474" s="228"/>
      <c r="L474" s="232"/>
      <c r="M474" s="233"/>
      <c r="N474" s="234"/>
      <c r="O474" s="234"/>
      <c r="P474" s="234"/>
      <c r="Q474" s="234"/>
      <c r="R474" s="234"/>
      <c r="S474" s="234"/>
      <c r="T474" s="235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36" t="s">
        <v>189</v>
      </c>
      <c r="AU474" s="236" t="s">
        <v>79</v>
      </c>
      <c r="AV474" s="13" t="s">
        <v>77</v>
      </c>
      <c r="AW474" s="13" t="s">
        <v>31</v>
      </c>
      <c r="AX474" s="13" t="s">
        <v>69</v>
      </c>
      <c r="AY474" s="236" t="s">
        <v>170</v>
      </c>
    </row>
    <row r="475" s="13" customFormat="1">
      <c r="A475" s="13"/>
      <c r="B475" s="227"/>
      <c r="C475" s="228"/>
      <c r="D475" s="220" t="s">
        <v>189</v>
      </c>
      <c r="E475" s="229" t="s">
        <v>19</v>
      </c>
      <c r="F475" s="230" t="s">
        <v>1249</v>
      </c>
      <c r="G475" s="228"/>
      <c r="H475" s="229" t="s">
        <v>19</v>
      </c>
      <c r="I475" s="231"/>
      <c r="J475" s="228"/>
      <c r="K475" s="228"/>
      <c r="L475" s="232"/>
      <c r="M475" s="233"/>
      <c r="N475" s="234"/>
      <c r="O475" s="234"/>
      <c r="P475" s="234"/>
      <c r="Q475" s="234"/>
      <c r="R475" s="234"/>
      <c r="S475" s="234"/>
      <c r="T475" s="235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36" t="s">
        <v>189</v>
      </c>
      <c r="AU475" s="236" t="s">
        <v>79</v>
      </c>
      <c r="AV475" s="13" t="s">
        <v>77</v>
      </c>
      <c r="AW475" s="13" t="s">
        <v>31</v>
      </c>
      <c r="AX475" s="13" t="s">
        <v>69</v>
      </c>
      <c r="AY475" s="236" t="s">
        <v>170</v>
      </c>
    </row>
    <row r="476" s="14" customFormat="1">
      <c r="A476" s="14"/>
      <c r="B476" s="237"/>
      <c r="C476" s="238"/>
      <c r="D476" s="220" t="s">
        <v>189</v>
      </c>
      <c r="E476" s="239" t="s">
        <v>19</v>
      </c>
      <c r="F476" s="240" t="s">
        <v>112</v>
      </c>
      <c r="G476" s="238"/>
      <c r="H476" s="241">
        <v>112.916</v>
      </c>
      <c r="I476" s="242"/>
      <c r="J476" s="238"/>
      <c r="K476" s="238"/>
      <c r="L476" s="243"/>
      <c r="M476" s="244"/>
      <c r="N476" s="245"/>
      <c r="O476" s="245"/>
      <c r="P476" s="245"/>
      <c r="Q476" s="245"/>
      <c r="R476" s="245"/>
      <c r="S476" s="245"/>
      <c r="T476" s="246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47" t="s">
        <v>189</v>
      </c>
      <c r="AU476" s="247" t="s">
        <v>79</v>
      </c>
      <c r="AV476" s="14" t="s">
        <v>79</v>
      </c>
      <c r="AW476" s="14" t="s">
        <v>31</v>
      </c>
      <c r="AX476" s="14" t="s">
        <v>77</v>
      </c>
      <c r="AY476" s="247" t="s">
        <v>170</v>
      </c>
    </row>
    <row r="477" s="2" customFormat="1" ht="24.15" customHeight="1">
      <c r="A477" s="40"/>
      <c r="B477" s="41"/>
      <c r="C477" s="248" t="s">
        <v>825</v>
      </c>
      <c r="D477" s="248" t="s">
        <v>265</v>
      </c>
      <c r="E477" s="249" t="s">
        <v>929</v>
      </c>
      <c r="F477" s="250" t="s">
        <v>930</v>
      </c>
      <c r="G477" s="251" t="s">
        <v>203</v>
      </c>
      <c r="H477" s="252">
        <v>112.916</v>
      </c>
      <c r="I477" s="253"/>
      <c r="J477" s="254">
        <f>ROUND(I477*H477,2)</f>
        <v>0</v>
      </c>
      <c r="K477" s="250" t="s">
        <v>176</v>
      </c>
      <c r="L477" s="255"/>
      <c r="M477" s="256" t="s">
        <v>19</v>
      </c>
      <c r="N477" s="257" t="s">
        <v>40</v>
      </c>
      <c r="O477" s="86"/>
      <c r="P477" s="216">
        <f>O477*H477</f>
        <v>0</v>
      </c>
      <c r="Q477" s="216">
        <v>0.018409999999999999</v>
      </c>
      <c r="R477" s="216">
        <f>Q477*H477</f>
        <v>2.0787835599999998</v>
      </c>
      <c r="S477" s="216">
        <v>0</v>
      </c>
      <c r="T477" s="217">
        <f>S477*H477</f>
        <v>0</v>
      </c>
      <c r="U477" s="40"/>
      <c r="V477" s="40"/>
      <c r="W477" s="40"/>
      <c r="X477" s="40"/>
      <c r="Y477" s="40"/>
      <c r="Z477" s="40"/>
      <c r="AA477" s="40"/>
      <c r="AB477" s="40"/>
      <c r="AC477" s="40"/>
      <c r="AD477" s="40"/>
      <c r="AE477" s="40"/>
      <c r="AR477" s="218" t="s">
        <v>314</v>
      </c>
      <c r="AT477" s="218" t="s">
        <v>265</v>
      </c>
      <c r="AU477" s="218" t="s">
        <v>79</v>
      </c>
      <c r="AY477" s="19" t="s">
        <v>170</v>
      </c>
      <c r="BE477" s="219">
        <f>IF(N477="základní",J477,0)</f>
        <v>0</v>
      </c>
      <c r="BF477" s="219">
        <f>IF(N477="snížená",J477,0)</f>
        <v>0</v>
      </c>
      <c r="BG477" s="219">
        <f>IF(N477="zákl. přenesená",J477,0)</f>
        <v>0</v>
      </c>
      <c r="BH477" s="219">
        <f>IF(N477="sníž. přenesená",J477,0)</f>
        <v>0</v>
      </c>
      <c r="BI477" s="219">
        <f>IF(N477="nulová",J477,0)</f>
        <v>0</v>
      </c>
      <c r="BJ477" s="19" t="s">
        <v>77</v>
      </c>
      <c r="BK477" s="219">
        <f>ROUND(I477*H477,2)</f>
        <v>0</v>
      </c>
      <c r="BL477" s="19" t="s">
        <v>252</v>
      </c>
      <c r="BM477" s="218" t="s">
        <v>1259</v>
      </c>
    </row>
    <row r="478" s="2" customFormat="1">
      <c r="A478" s="40"/>
      <c r="B478" s="41"/>
      <c r="C478" s="42"/>
      <c r="D478" s="220" t="s">
        <v>179</v>
      </c>
      <c r="E478" s="42"/>
      <c r="F478" s="221" t="s">
        <v>930</v>
      </c>
      <c r="G478" s="42"/>
      <c r="H478" s="42"/>
      <c r="I478" s="222"/>
      <c r="J478" s="42"/>
      <c r="K478" s="42"/>
      <c r="L478" s="46"/>
      <c r="M478" s="223"/>
      <c r="N478" s="224"/>
      <c r="O478" s="86"/>
      <c r="P478" s="86"/>
      <c r="Q478" s="86"/>
      <c r="R478" s="86"/>
      <c r="S478" s="86"/>
      <c r="T478" s="87"/>
      <c r="U478" s="40"/>
      <c r="V478" s="40"/>
      <c r="W478" s="40"/>
      <c r="X478" s="40"/>
      <c r="Y478" s="40"/>
      <c r="Z478" s="40"/>
      <c r="AA478" s="40"/>
      <c r="AB478" s="40"/>
      <c r="AC478" s="40"/>
      <c r="AD478" s="40"/>
      <c r="AE478" s="40"/>
      <c r="AT478" s="19" t="s">
        <v>179</v>
      </c>
      <c r="AU478" s="19" t="s">
        <v>79</v>
      </c>
    </row>
    <row r="479" s="2" customFormat="1" ht="24.15" customHeight="1">
      <c r="A479" s="40"/>
      <c r="B479" s="41"/>
      <c r="C479" s="207" t="s">
        <v>830</v>
      </c>
      <c r="D479" s="207" t="s">
        <v>172</v>
      </c>
      <c r="E479" s="208" t="s">
        <v>934</v>
      </c>
      <c r="F479" s="209" t="s">
        <v>935</v>
      </c>
      <c r="G479" s="210" t="s">
        <v>224</v>
      </c>
      <c r="H479" s="211">
        <v>1.2</v>
      </c>
      <c r="I479" s="212"/>
      <c r="J479" s="213">
        <f>ROUND(I479*H479,2)</f>
        <v>0</v>
      </c>
      <c r="K479" s="209" t="s">
        <v>176</v>
      </c>
      <c r="L479" s="46"/>
      <c r="M479" s="214" t="s">
        <v>19</v>
      </c>
      <c r="N479" s="215" t="s">
        <v>40</v>
      </c>
      <c r="O479" s="86"/>
      <c r="P479" s="216">
        <f>O479*H479</f>
        <v>0</v>
      </c>
      <c r="Q479" s="216">
        <v>0</v>
      </c>
      <c r="R479" s="216">
        <f>Q479*H479</f>
        <v>0</v>
      </c>
      <c r="S479" s="216">
        <v>0</v>
      </c>
      <c r="T479" s="217">
        <f>S479*H479</f>
        <v>0</v>
      </c>
      <c r="U479" s="40"/>
      <c r="V479" s="40"/>
      <c r="W479" s="40"/>
      <c r="X479" s="40"/>
      <c r="Y479" s="40"/>
      <c r="Z479" s="40"/>
      <c r="AA479" s="40"/>
      <c r="AB479" s="40"/>
      <c r="AC479" s="40"/>
      <c r="AD479" s="40"/>
      <c r="AE479" s="40"/>
      <c r="AR479" s="218" t="s">
        <v>252</v>
      </c>
      <c r="AT479" s="218" t="s">
        <v>172</v>
      </c>
      <c r="AU479" s="218" t="s">
        <v>79</v>
      </c>
      <c r="AY479" s="19" t="s">
        <v>170</v>
      </c>
      <c r="BE479" s="219">
        <f>IF(N479="základní",J479,0)</f>
        <v>0</v>
      </c>
      <c r="BF479" s="219">
        <f>IF(N479="snížená",J479,0)</f>
        <v>0</v>
      </c>
      <c r="BG479" s="219">
        <f>IF(N479="zákl. přenesená",J479,0)</f>
        <v>0</v>
      </c>
      <c r="BH479" s="219">
        <f>IF(N479="sníž. přenesená",J479,0)</f>
        <v>0</v>
      </c>
      <c r="BI479" s="219">
        <f>IF(N479="nulová",J479,0)</f>
        <v>0</v>
      </c>
      <c r="BJ479" s="19" t="s">
        <v>77</v>
      </c>
      <c r="BK479" s="219">
        <f>ROUND(I479*H479,2)</f>
        <v>0</v>
      </c>
      <c r="BL479" s="19" t="s">
        <v>252</v>
      </c>
      <c r="BM479" s="218" t="s">
        <v>1260</v>
      </c>
    </row>
    <row r="480" s="2" customFormat="1">
      <c r="A480" s="40"/>
      <c r="B480" s="41"/>
      <c r="C480" s="42"/>
      <c r="D480" s="220" t="s">
        <v>179</v>
      </c>
      <c r="E480" s="42"/>
      <c r="F480" s="221" t="s">
        <v>937</v>
      </c>
      <c r="G480" s="42"/>
      <c r="H480" s="42"/>
      <c r="I480" s="222"/>
      <c r="J480" s="42"/>
      <c r="K480" s="42"/>
      <c r="L480" s="46"/>
      <c r="M480" s="223"/>
      <c r="N480" s="224"/>
      <c r="O480" s="86"/>
      <c r="P480" s="86"/>
      <c r="Q480" s="86"/>
      <c r="R480" s="86"/>
      <c r="S480" s="86"/>
      <c r="T480" s="87"/>
      <c r="U480" s="40"/>
      <c r="V480" s="40"/>
      <c r="W480" s="40"/>
      <c r="X480" s="40"/>
      <c r="Y480" s="40"/>
      <c r="Z480" s="40"/>
      <c r="AA480" s="40"/>
      <c r="AB480" s="40"/>
      <c r="AC480" s="40"/>
      <c r="AD480" s="40"/>
      <c r="AE480" s="40"/>
      <c r="AT480" s="19" t="s">
        <v>179</v>
      </c>
      <c r="AU480" s="19" t="s">
        <v>79</v>
      </c>
    </row>
    <row r="481" s="2" customFormat="1">
      <c r="A481" s="40"/>
      <c r="B481" s="41"/>
      <c r="C481" s="42"/>
      <c r="D481" s="225" t="s">
        <v>181</v>
      </c>
      <c r="E481" s="42"/>
      <c r="F481" s="226" t="s">
        <v>938</v>
      </c>
      <c r="G481" s="42"/>
      <c r="H481" s="42"/>
      <c r="I481" s="222"/>
      <c r="J481" s="42"/>
      <c r="K481" s="42"/>
      <c r="L481" s="46"/>
      <c r="M481" s="223"/>
      <c r="N481" s="224"/>
      <c r="O481" s="86"/>
      <c r="P481" s="86"/>
      <c r="Q481" s="86"/>
      <c r="R481" s="86"/>
      <c r="S481" s="86"/>
      <c r="T481" s="87"/>
      <c r="U481" s="40"/>
      <c r="V481" s="40"/>
      <c r="W481" s="40"/>
      <c r="X481" s="40"/>
      <c r="Y481" s="40"/>
      <c r="Z481" s="40"/>
      <c r="AA481" s="40"/>
      <c r="AB481" s="40"/>
      <c r="AC481" s="40"/>
      <c r="AD481" s="40"/>
      <c r="AE481" s="40"/>
      <c r="AT481" s="19" t="s">
        <v>181</v>
      </c>
      <c r="AU481" s="19" t="s">
        <v>79</v>
      </c>
    </row>
    <row r="482" s="12" customFormat="1" ht="22.8" customHeight="1">
      <c r="A482" s="12"/>
      <c r="B482" s="191"/>
      <c r="C482" s="192"/>
      <c r="D482" s="193" t="s">
        <v>68</v>
      </c>
      <c r="E482" s="205" t="s">
        <v>939</v>
      </c>
      <c r="F482" s="205" t="s">
        <v>940</v>
      </c>
      <c r="G482" s="192"/>
      <c r="H482" s="192"/>
      <c r="I482" s="195"/>
      <c r="J482" s="206">
        <f>BK482</f>
        <v>0</v>
      </c>
      <c r="K482" s="192"/>
      <c r="L482" s="197"/>
      <c r="M482" s="198"/>
      <c r="N482" s="199"/>
      <c r="O482" s="199"/>
      <c r="P482" s="200">
        <f>SUM(P483:P518)</f>
        <v>0</v>
      </c>
      <c r="Q482" s="199"/>
      <c r="R482" s="200">
        <f>SUM(R483:R518)</f>
        <v>0.36895004000000003</v>
      </c>
      <c r="S482" s="199"/>
      <c r="T482" s="201">
        <f>SUM(T483:T518)</f>
        <v>0.069898910000000009</v>
      </c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R482" s="202" t="s">
        <v>79</v>
      </c>
      <c r="AT482" s="203" t="s">
        <v>68</v>
      </c>
      <c r="AU482" s="203" t="s">
        <v>77</v>
      </c>
      <c r="AY482" s="202" t="s">
        <v>170</v>
      </c>
      <c r="BK482" s="204">
        <f>SUM(BK483:BK518)</f>
        <v>0</v>
      </c>
    </row>
    <row r="483" s="2" customFormat="1" ht="16.5" customHeight="1">
      <c r="A483" s="40"/>
      <c r="B483" s="41"/>
      <c r="C483" s="207" t="s">
        <v>838</v>
      </c>
      <c r="D483" s="207" t="s">
        <v>172</v>
      </c>
      <c r="E483" s="208" t="s">
        <v>942</v>
      </c>
      <c r="F483" s="209" t="s">
        <v>943</v>
      </c>
      <c r="G483" s="210" t="s">
        <v>203</v>
      </c>
      <c r="H483" s="211">
        <v>223.06100000000001</v>
      </c>
      <c r="I483" s="212"/>
      <c r="J483" s="213">
        <f>ROUND(I483*H483,2)</f>
        <v>0</v>
      </c>
      <c r="K483" s="209" t="s">
        <v>176</v>
      </c>
      <c r="L483" s="46"/>
      <c r="M483" s="214" t="s">
        <v>19</v>
      </c>
      <c r="N483" s="215" t="s">
        <v>40</v>
      </c>
      <c r="O483" s="86"/>
      <c r="P483" s="216">
        <f>O483*H483</f>
        <v>0</v>
      </c>
      <c r="Q483" s="216">
        <v>0</v>
      </c>
      <c r="R483" s="216">
        <f>Q483*H483</f>
        <v>0</v>
      </c>
      <c r="S483" s="216">
        <v>0</v>
      </c>
      <c r="T483" s="217">
        <f>S483*H483</f>
        <v>0</v>
      </c>
      <c r="U483" s="40"/>
      <c r="V483" s="40"/>
      <c r="W483" s="40"/>
      <c r="X483" s="40"/>
      <c r="Y483" s="40"/>
      <c r="Z483" s="40"/>
      <c r="AA483" s="40"/>
      <c r="AB483" s="40"/>
      <c r="AC483" s="40"/>
      <c r="AD483" s="40"/>
      <c r="AE483" s="40"/>
      <c r="AR483" s="218" t="s">
        <v>252</v>
      </c>
      <c r="AT483" s="218" t="s">
        <v>172</v>
      </c>
      <c r="AU483" s="218" t="s">
        <v>79</v>
      </c>
      <c r="AY483" s="19" t="s">
        <v>170</v>
      </c>
      <c r="BE483" s="219">
        <f>IF(N483="základní",J483,0)</f>
        <v>0</v>
      </c>
      <c r="BF483" s="219">
        <f>IF(N483="snížená",J483,0)</f>
        <v>0</v>
      </c>
      <c r="BG483" s="219">
        <f>IF(N483="zákl. přenesená",J483,0)</f>
        <v>0</v>
      </c>
      <c r="BH483" s="219">
        <f>IF(N483="sníž. přenesená",J483,0)</f>
        <v>0</v>
      </c>
      <c r="BI483" s="219">
        <f>IF(N483="nulová",J483,0)</f>
        <v>0</v>
      </c>
      <c r="BJ483" s="19" t="s">
        <v>77</v>
      </c>
      <c r="BK483" s="219">
        <f>ROUND(I483*H483,2)</f>
        <v>0</v>
      </c>
      <c r="BL483" s="19" t="s">
        <v>252</v>
      </c>
      <c r="BM483" s="218" t="s">
        <v>1261</v>
      </c>
    </row>
    <row r="484" s="2" customFormat="1">
      <c r="A484" s="40"/>
      <c r="B484" s="41"/>
      <c r="C484" s="42"/>
      <c r="D484" s="220" t="s">
        <v>179</v>
      </c>
      <c r="E484" s="42"/>
      <c r="F484" s="221" t="s">
        <v>945</v>
      </c>
      <c r="G484" s="42"/>
      <c r="H484" s="42"/>
      <c r="I484" s="222"/>
      <c r="J484" s="42"/>
      <c r="K484" s="42"/>
      <c r="L484" s="46"/>
      <c r="M484" s="223"/>
      <c r="N484" s="224"/>
      <c r="O484" s="86"/>
      <c r="P484" s="86"/>
      <c r="Q484" s="86"/>
      <c r="R484" s="86"/>
      <c r="S484" s="86"/>
      <c r="T484" s="87"/>
      <c r="U484" s="40"/>
      <c r="V484" s="40"/>
      <c r="W484" s="40"/>
      <c r="X484" s="40"/>
      <c r="Y484" s="40"/>
      <c r="Z484" s="40"/>
      <c r="AA484" s="40"/>
      <c r="AB484" s="40"/>
      <c r="AC484" s="40"/>
      <c r="AD484" s="40"/>
      <c r="AE484" s="40"/>
      <c r="AT484" s="19" t="s">
        <v>179</v>
      </c>
      <c r="AU484" s="19" t="s">
        <v>79</v>
      </c>
    </row>
    <row r="485" s="2" customFormat="1">
      <c r="A485" s="40"/>
      <c r="B485" s="41"/>
      <c r="C485" s="42"/>
      <c r="D485" s="225" t="s">
        <v>181</v>
      </c>
      <c r="E485" s="42"/>
      <c r="F485" s="226" t="s">
        <v>946</v>
      </c>
      <c r="G485" s="42"/>
      <c r="H485" s="42"/>
      <c r="I485" s="222"/>
      <c r="J485" s="42"/>
      <c r="K485" s="42"/>
      <c r="L485" s="46"/>
      <c r="M485" s="223"/>
      <c r="N485" s="224"/>
      <c r="O485" s="86"/>
      <c r="P485" s="86"/>
      <c r="Q485" s="86"/>
      <c r="R485" s="86"/>
      <c r="S485" s="86"/>
      <c r="T485" s="87"/>
      <c r="U485" s="40"/>
      <c r="V485" s="40"/>
      <c r="W485" s="40"/>
      <c r="X485" s="40"/>
      <c r="Y485" s="40"/>
      <c r="Z485" s="40"/>
      <c r="AA485" s="40"/>
      <c r="AB485" s="40"/>
      <c r="AC485" s="40"/>
      <c r="AD485" s="40"/>
      <c r="AE485" s="40"/>
      <c r="AT485" s="19" t="s">
        <v>181</v>
      </c>
      <c r="AU485" s="19" t="s">
        <v>79</v>
      </c>
    </row>
    <row r="486" s="14" customFormat="1">
      <c r="A486" s="14"/>
      <c r="B486" s="237"/>
      <c r="C486" s="238"/>
      <c r="D486" s="220" t="s">
        <v>189</v>
      </c>
      <c r="E486" s="239" t="s">
        <v>19</v>
      </c>
      <c r="F486" s="240" t="s">
        <v>1262</v>
      </c>
      <c r="G486" s="238"/>
      <c r="H486" s="241">
        <v>223.06100000000001</v>
      </c>
      <c r="I486" s="242"/>
      <c r="J486" s="238"/>
      <c r="K486" s="238"/>
      <c r="L486" s="243"/>
      <c r="M486" s="244"/>
      <c r="N486" s="245"/>
      <c r="O486" s="245"/>
      <c r="P486" s="245"/>
      <c r="Q486" s="245"/>
      <c r="R486" s="245"/>
      <c r="S486" s="245"/>
      <c r="T486" s="246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47" t="s">
        <v>189</v>
      </c>
      <c r="AU486" s="247" t="s">
        <v>79</v>
      </c>
      <c r="AV486" s="14" t="s">
        <v>79</v>
      </c>
      <c r="AW486" s="14" t="s">
        <v>31</v>
      </c>
      <c r="AX486" s="14" t="s">
        <v>69</v>
      </c>
      <c r="AY486" s="247" t="s">
        <v>170</v>
      </c>
    </row>
    <row r="487" s="15" customFormat="1">
      <c r="A487" s="15"/>
      <c r="B487" s="259"/>
      <c r="C487" s="260"/>
      <c r="D487" s="220" t="s">
        <v>189</v>
      </c>
      <c r="E487" s="261" t="s">
        <v>19</v>
      </c>
      <c r="F487" s="262" t="s">
        <v>824</v>
      </c>
      <c r="G487" s="260"/>
      <c r="H487" s="263">
        <v>223.06100000000001</v>
      </c>
      <c r="I487" s="264"/>
      <c r="J487" s="260"/>
      <c r="K487" s="260"/>
      <c r="L487" s="265"/>
      <c r="M487" s="266"/>
      <c r="N487" s="267"/>
      <c r="O487" s="267"/>
      <c r="P487" s="267"/>
      <c r="Q487" s="267"/>
      <c r="R487" s="267"/>
      <c r="S487" s="267"/>
      <c r="T487" s="268"/>
      <c r="U487" s="15"/>
      <c r="V487" s="15"/>
      <c r="W487" s="15"/>
      <c r="X487" s="15"/>
      <c r="Y487" s="15"/>
      <c r="Z487" s="15"/>
      <c r="AA487" s="15"/>
      <c r="AB487" s="15"/>
      <c r="AC487" s="15"/>
      <c r="AD487" s="15"/>
      <c r="AE487" s="15"/>
      <c r="AT487" s="269" t="s">
        <v>189</v>
      </c>
      <c r="AU487" s="269" t="s">
        <v>79</v>
      </c>
      <c r="AV487" s="15" t="s">
        <v>177</v>
      </c>
      <c r="AW487" s="15" t="s">
        <v>31</v>
      </c>
      <c r="AX487" s="15" t="s">
        <v>77</v>
      </c>
      <c r="AY487" s="269" t="s">
        <v>170</v>
      </c>
    </row>
    <row r="488" s="2" customFormat="1" ht="16.5" customHeight="1">
      <c r="A488" s="40"/>
      <c r="B488" s="41"/>
      <c r="C488" s="207" t="s">
        <v>844</v>
      </c>
      <c r="D488" s="207" t="s">
        <v>172</v>
      </c>
      <c r="E488" s="208" t="s">
        <v>960</v>
      </c>
      <c r="F488" s="209" t="s">
        <v>961</v>
      </c>
      <c r="G488" s="210" t="s">
        <v>203</v>
      </c>
      <c r="H488" s="211">
        <v>223.06100000000001</v>
      </c>
      <c r="I488" s="212"/>
      <c r="J488" s="213">
        <f>ROUND(I488*H488,2)</f>
        <v>0</v>
      </c>
      <c r="K488" s="209" t="s">
        <v>176</v>
      </c>
      <c r="L488" s="46"/>
      <c r="M488" s="214" t="s">
        <v>19</v>
      </c>
      <c r="N488" s="215" t="s">
        <v>40</v>
      </c>
      <c r="O488" s="86"/>
      <c r="P488" s="216">
        <f>O488*H488</f>
        <v>0</v>
      </c>
      <c r="Q488" s="216">
        <v>0.001</v>
      </c>
      <c r="R488" s="216">
        <f>Q488*H488</f>
        <v>0.22306100000000001</v>
      </c>
      <c r="S488" s="216">
        <v>0.00031</v>
      </c>
      <c r="T488" s="217">
        <f>S488*H488</f>
        <v>0.069148910000000008</v>
      </c>
      <c r="U488" s="40"/>
      <c r="V488" s="40"/>
      <c r="W488" s="40"/>
      <c r="X488" s="40"/>
      <c r="Y488" s="40"/>
      <c r="Z488" s="40"/>
      <c r="AA488" s="40"/>
      <c r="AB488" s="40"/>
      <c r="AC488" s="40"/>
      <c r="AD488" s="40"/>
      <c r="AE488" s="40"/>
      <c r="AR488" s="218" t="s">
        <v>252</v>
      </c>
      <c r="AT488" s="218" t="s">
        <v>172</v>
      </c>
      <c r="AU488" s="218" t="s">
        <v>79</v>
      </c>
      <c r="AY488" s="19" t="s">
        <v>170</v>
      </c>
      <c r="BE488" s="219">
        <f>IF(N488="základní",J488,0)</f>
        <v>0</v>
      </c>
      <c r="BF488" s="219">
        <f>IF(N488="snížená",J488,0)</f>
        <v>0</v>
      </c>
      <c r="BG488" s="219">
        <f>IF(N488="zákl. přenesená",J488,0)</f>
        <v>0</v>
      </c>
      <c r="BH488" s="219">
        <f>IF(N488="sníž. přenesená",J488,0)</f>
        <v>0</v>
      </c>
      <c r="BI488" s="219">
        <f>IF(N488="nulová",J488,0)</f>
        <v>0</v>
      </c>
      <c r="BJ488" s="19" t="s">
        <v>77</v>
      </c>
      <c r="BK488" s="219">
        <f>ROUND(I488*H488,2)</f>
        <v>0</v>
      </c>
      <c r="BL488" s="19" t="s">
        <v>252</v>
      </c>
      <c r="BM488" s="218" t="s">
        <v>1263</v>
      </c>
    </row>
    <row r="489" s="2" customFormat="1">
      <c r="A489" s="40"/>
      <c r="B489" s="41"/>
      <c r="C489" s="42"/>
      <c r="D489" s="220" t="s">
        <v>179</v>
      </c>
      <c r="E489" s="42"/>
      <c r="F489" s="221" t="s">
        <v>963</v>
      </c>
      <c r="G489" s="42"/>
      <c r="H489" s="42"/>
      <c r="I489" s="222"/>
      <c r="J489" s="42"/>
      <c r="K489" s="42"/>
      <c r="L489" s="46"/>
      <c r="M489" s="223"/>
      <c r="N489" s="224"/>
      <c r="O489" s="86"/>
      <c r="P489" s="86"/>
      <c r="Q489" s="86"/>
      <c r="R489" s="86"/>
      <c r="S489" s="86"/>
      <c r="T489" s="87"/>
      <c r="U489" s="40"/>
      <c r="V489" s="40"/>
      <c r="W489" s="40"/>
      <c r="X489" s="40"/>
      <c r="Y489" s="40"/>
      <c r="Z489" s="40"/>
      <c r="AA489" s="40"/>
      <c r="AB489" s="40"/>
      <c r="AC489" s="40"/>
      <c r="AD489" s="40"/>
      <c r="AE489" s="40"/>
      <c r="AT489" s="19" t="s">
        <v>179</v>
      </c>
      <c r="AU489" s="19" t="s">
        <v>79</v>
      </c>
    </row>
    <row r="490" s="2" customFormat="1">
      <c r="A490" s="40"/>
      <c r="B490" s="41"/>
      <c r="C490" s="42"/>
      <c r="D490" s="225" t="s">
        <v>181</v>
      </c>
      <c r="E490" s="42"/>
      <c r="F490" s="226" t="s">
        <v>964</v>
      </c>
      <c r="G490" s="42"/>
      <c r="H490" s="42"/>
      <c r="I490" s="222"/>
      <c r="J490" s="42"/>
      <c r="K490" s="42"/>
      <c r="L490" s="46"/>
      <c r="M490" s="223"/>
      <c r="N490" s="224"/>
      <c r="O490" s="86"/>
      <c r="P490" s="86"/>
      <c r="Q490" s="86"/>
      <c r="R490" s="86"/>
      <c r="S490" s="86"/>
      <c r="T490" s="87"/>
      <c r="U490" s="40"/>
      <c r="V490" s="40"/>
      <c r="W490" s="40"/>
      <c r="X490" s="40"/>
      <c r="Y490" s="40"/>
      <c r="Z490" s="40"/>
      <c r="AA490" s="40"/>
      <c r="AB490" s="40"/>
      <c r="AC490" s="40"/>
      <c r="AD490" s="40"/>
      <c r="AE490" s="40"/>
      <c r="AT490" s="19" t="s">
        <v>181</v>
      </c>
      <c r="AU490" s="19" t="s">
        <v>79</v>
      </c>
    </row>
    <row r="491" s="14" customFormat="1">
      <c r="A491" s="14"/>
      <c r="B491" s="237"/>
      <c r="C491" s="238"/>
      <c r="D491" s="220" t="s">
        <v>189</v>
      </c>
      <c r="E491" s="239" t="s">
        <v>19</v>
      </c>
      <c r="F491" s="240" t="s">
        <v>1262</v>
      </c>
      <c r="G491" s="238"/>
      <c r="H491" s="241">
        <v>223.06100000000001</v>
      </c>
      <c r="I491" s="242"/>
      <c r="J491" s="238"/>
      <c r="K491" s="238"/>
      <c r="L491" s="243"/>
      <c r="M491" s="244"/>
      <c r="N491" s="245"/>
      <c r="O491" s="245"/>
      <c r="P491" s="245"/>
      <c r="Q491" s="245"/>
      <c r="R491" s="245"/>
      <c r="S491" s="245"/>
      <c r="T491" s="246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47" t="s">
        <v>189</v>
      </c>
      <c r="AU491" s="247" t="s">
        <v>79</v>
      </c>
      <c r="AV491" s="14" t="s">
        <v>79</v>
      </c>
      <c r="AW491" s="14" t="s">
        <v>31</v>
      </c>
      <c r="AX491" s="14" t="s">
        <v>69</v>
      </c>
      <c r="AY491" s="247" t="s">
        <v>170</v>
      </c>
    </row>
    <row r="492" s="15" customFormat="1">
      <c r="A492" s="15"/>
      <c r="B492" s="259"/>
      <c r="C492" s="260"/>
      <c r="D492" s="220" t="s">
        <v>189</v>
      </c>
      <c r="E492" s="261" t="s">
        <v>19</v>
      </c>
      <c r="F492" s="262" t="s">
        <v>824</v>
      </c>
      <c r="G492" s="260"/>
      <c r="H492" s="263">
        <v>223.06100000000001</v>
      </c>
      <c r="I492" s="264"/>
      <c r="J492" s="260"/>
      <c r="K492" s="260"/>
      <c r="L492" s="265"/>
      <c r="M492" s="266"/>
      <c r="N492" s="267"/>
      <c r="O492" s="267"/>
      <c r="P492" s="267"/>
      <c r="Q492" s="267"/>
      <c r="R492" s="267"/>
      <c r="S492" s="267"/>
      <c r="T492" s="268"/>
      <c r="U492" s="15"/>
      <c r="V492" s="15"/>
      <c r="W492" s="15"/>
      <c r="X492" s="15"/>
      <c r="Y492" s="15"/>
      <c r="Z492" s="15"/>
      <c r="AA492" s="15"/>
      <c r="AB492" s="15"/>
      <c r="AC492" s="15"/>
      <c r="AD492" s="15"/>
      <c r="AE492" s="15"/>
      <c r="AT492" s="269" t="s">
        <v>189</v>
      </c>
      <c r="AU492" s="269" t="s">
        <v>79</v>
      </c>
      <c r="AV492" s="15" t="s">
        <v>177</v>
      </c>
      <c r="AW492" s="15" t="s">
        <v>31</v>
      </c>
      <c r="AX492" s="15" t="s">
        <v>77</v>
      </c>
      <c r="AY492" s="269" t="s">
        <v>170</v>
      </c>
    </row>
    <row r="493" s="2" customFormat="1" ht="24.15" customHeight="1">
      <c r="A493" s="40"/>
      <c r="B493" s="41"/>
      <c r="C493" s="207" t="s">
        <v>850</v>
      </c>
      <c r="D493" s="207" t="s">
        <v>172</v>
      </c>
      <c r="E493" s="208" t="s">
        <v>968</v>
      </c>
      <c r="F493" s="209" t="s">
        <v>969</v>
      </c>
      <c r="G493" s="210" t="s">
        <v>203</v>
      </c>
      <c r="H493" s="211">
        <v>223.06100000000001</v>
      </c>
      <c r="I493" s="212"/>
      <c r="J493" s="213">
        <f>ROUND(I493*H493,2)</f>
        <v>0</v>
      </c>
      <c r="K493" s="209" t="s">
        <v>176</v>
      </c>
      <c r="L493" s="46"/>
      <c r="M493" s="214" t="s">
        <v>19</v>
      </c>
      <c r="N493" s="215" t="s">
        <v>40</v>
      </c>
      <c r="O493" s="86"/>
      <c r="P493" s="216">
        <f>O493*H493</f>
        <v>0</v>
      </c>
      <c r="Q493" s="216">
        <v>0</v>
      </c>
      <c r="R493" s="216">
        <f>Q493*H493</f>
        <v>0</v>
      </c>
      <c r="S493" s="216">
        <v>0</v>
      </c>
      <c r="T493" s="217">
        <f>S493*H493</f>
        <v>0</v>
      </c>
      <c r="U493" s="40"/>
      <c r="V493" s="40"/>
      <c r="W493" s="40"/>
      <c r="X493" s="40"/>
      <c r="Y493" s="40"/>
      <c r="Z493" s="40"/>
      <c r="AA493" s="40"/>
      <c r="AB493" s="40"/>
      <c r="AC493" s="40"/>
      <c r="AD493" s="40"/>
      <c r="AE493" s="40"/>
      <c r="AR493" s="218" t="s">
        <v>252</v>
      </c>
      <c r="AT493" s="218" t="s">
        <v>172</v>
      </c>
      <c r="AU493" s="218" t="s">
        <v>79</v>
      </c>
      <c r="AY493" s="19" t="s">
        <v>170</v>
      </c>
      <c r="BE493" s="219">
        <f>IF(N493="základní",J493,0)</f>
        <v>0</v>
      </c>
      <c r="BF493" s="219">
        <f>IF(N493="snížená",J493,0)</f>
        <v>0</v>
      </c>
      <c r="BG493" s="219">
        <f>IF(N493="zákl. přenesená",J493,0)</f>
        <v>0</v>
      </c>
      <c r="BH493" s="219">
        <f>IF(N493="sníž. přenesená",J493,0)</f>
        <v>0</v>
      </c>
      <c r="BI493" s="219">
        <f>IF(N493="nulová",J493,0)</f>
        <v>0</v>
      </c>
      <c r="BJ493" s="19" t="s">
        <v>77</v>
      </c>
      <c r="BK493" s="219">
        <f>ROUND(I493*H493,2)</f>
        <v>0</v>
      </c>
      <c r="BL493" s="19" t="s">
        <v>252</v>
      </c>
      <c r="BM493" s="218" t="s">
        <v>1264</v>
      </c>
    </row>
    <row r="494" s="2" customFormat="1">
      <c r="A494" s="40"/>
      <c r="B494" s="41"/>
      <c r="C494" s="42"/>
      <c r="D494" s="220" t="s">
        <v>179</v>
      </c>
      <c r="E494" s="42"/>
      <c r="F494" s="221" t="s">
        <v>971</v>
      </c>
      <c r="G494" s="42"/>
      <c r="H494" s="42"/>
      <c r="I494" s="222"/>
      <c r="J494" s="42"/>
      <c r="K494" s="42"/>
      <c r="L494" s="46"/>
      <c r="M494" s="223"/>
      <c r="N494" s="224"/>
      <c r="O494" s="86"/>
      <c r="P494" s="86"/>
      <c r="Q494" s="86"/>
      <c r="R494" s="86"/>
      <c r="S494" s="86"/>
      <c r="T494" s="87"/>
      <c r="U494" s="40"/>
      <c r="V494" s="40"/>
      <c r="W494" s="40"/>
      <c r="X494" s="40"/>
      <c r="Y494" s="40"/>
      <c r="Z494" s="40"/>
      <c r="AA494" s="40"/>
      <c r="AB494" s="40"/>
      <c r="AC494" s="40"/>
      <c r="AD494" s="40"/>
      <c r="AE494" s="40"/>
      <c r="AT494" s="19" t="s">
        <v>179</v>
      </c>
      <c r="AU494" s="19" t="s">
        <v>79</v>
      </c>
    </row>
    <row r="495" s="2" customFormat="1">
      <c r="A495" s="40"/>
      <c r="B495" s="41"/>
      <c r="C495" s="42"/>
      <c r="D495" s="225" t="s">
        <v>181</v>
      </c>
      <c r="E495" s="42"/>
      <c r="F495" s="226" t="s">
        <v>972</v>
      </c>
      <c r="G495" s="42"/>
      <c r="H495" s="42"/>
      <c r="I495" s="222"/>
      <c r="J495" s="42"/>
      <c r="K495" s="42"/>
      <c r="L495" s="46"/>
      <c r="M495" s="223"/>
      <c r="N495" s="224"/>
      <c r="O495" s="86"/>
      <c r="P495" s="86"/>
      <c r="Q495" s="86"/>
      <c r="R495" s="86"/>
      <c r="S495" s="86"/>
      <c r="T495" s="87"/>
      <c r="U495" s="40"/>
      <c r="V495" s="40"/>
      <c r="W495" s="40"/>
      <c r="X495" s="40"/>
      <c r="Y495" s="40"/>
      <c r="Z495" s="40"/>
      <c r="AA495" s="40"/>
      <c r="AB495" s="40"/>
      <c r="AC495" s="40"/>
      <c r="AD495" s="40"/>
      <c r="AE495" s="40"/>
      <c r="AT495" s="19" t="s">
        <v>181</v>
      </c>
      <c r="AU495" s="19" t="s">
        <v>79</v>
      </c>
    </row>
    <row r="496" s="2" customFormat="1" ht="24.15" customHeight="1">
      <c r="A496" s="40"/>
      <c r="B496" s="41"/>
      <c r="C496" s="207" t="s">
        <v>856</v>
      </c>
      <c r="D496" s="207" t="s">
        <v>172</v>
      </c>
      <c r="E496" s="208" t="s">
        <v>974</v>
      </c>
      <c r="F496" s="209" t="s">
        <v>975</v>
      </c>
      <c r="G496" s="210" t="s">
        <v>268</v>
      </c>
      <c r="H496" s="211">
        <v>6</v>
      </c>
      <c r="I496" s="212"/>
      <c r="J496" s="213">
        <f>ROUND(I496*H496,2)</f>
        <v>0</v>
      </c>
      <c r="K496" s="209" t="s">
        <v>176</v>
      </c>
      <c r="L496" s="46"/>
      <c r="M496" s="214" t="s">
        <v>19</v>
      </c>
      <c r="N496" s="215" t="s">
        <v>40</v>
      </c>
      <c r="O496" s="86"/>
      <c r="P496" s="216">
        <f>O496*H496</f>
        <v>0</v>
      </c>
      <c r="Q496" s="216">
        <v>0.00048000000000000001</v>
      </c>
      <c r="R496" s="216">
        <f>Q496*H496</f>
        <v>0.0028800000000000002</v>
      </c>
      <c r="S496" s="216">
        <v>0</v>
      </c>
      <c r="T496" s="217">
        <f>S496*H496</f>
        <v>0</v>
      </c>
      <c r="U496" s="40"/>
      <c r="V496" s="40"/>
      <c r="W496" s="40"/>
      <c r="X496" s="40"/>
      <c r="Y496" s="40"/>
      <c r="Z496" s="40"/>
      <c r="AA496" s="40"/>
      <c r="AB496" s="40"/>
      <c r="AC496" s="40"/>
      <c r="AD496" s="40"/>
      <c r="AE496" s="40"/>
      <c r="AR496" s="218" t="s">
        <v>252</v>
      </c>
      <c r="AT496" s="218" t="s">
        <v>172</v>
      </c>
      <c r="AU496" s="218" t="s">
        <v>79</v>
      </c>
      <c r="AY496" s="19" t="s">
        <v>170</v>
      </c>
      <c r="BE496" s="219">
        <f>IF(N496="základní",J496,0)</f>
        <v>0</v>
      </c>
      <c r="BF496" s="219">
        <f>IF(N496="snížená",J496,0)</f>
        <v>0</v>
      </c>
      <c r="BG496" s="219">
        <f>IF(N496="zákl. přenesená",J496,0)</f>
        <v>0</v>
      </c>
      <c r="BH496" s="219">
        <f>IF(N496="sníž. přenesená",J496,0)</f>
        <v>0</v>
      </c>
      <c r="BI496" s="219">
        <f>IF(N496="nulová",J496,0)</f>
        <v>0</v>
      </c>
      <c r="BJ496" s="19" t="s">
        <v>77</v>
      </c>
      <c r="BK496" s="219">
        <f>ROUND(I496*H496,2)</f>
        <v>0</v>
      </c>
      <c r="BL496" s="19" t="s">
        <v>252</v>
      </c>
      <c r="BM496" s="218" t="s">
        <v>1265</v>
      </c>
    </row>
    <row r="497" s="2" customFormat="1">
      <c r="A497" s="40"/>
      <c r="B497" s="41"/>
      <c r="C497" s="42"/>
      <c r="D497" s="220" t="s">
        <v>179</v>
      </c>
      <c r="E497" s="42"/>
      <c r="F497" s="221" t="s">
        <v>977</v>
      </c>
      <c r="G497" s="42"/>
      <c r="H497" s="42"/>
      <c r="I497" s="222"/>
      <c r="J497" s="42"/>
      <c r="K497" s="42"/>
      <c r="L497" s="46"/>
      <c r="M497" s="223"/>
      <c r="N497" s="224"/>
      <c r="O497" s="86"/>
      <c r="P497" s="86"/>
      <c r="Q497" s="86"/>
      <c r="R497" s="86"/>
      <c r="S497" s="86"/>
      <c r="T497" s="87"/>
      <c r="U497" s="40"/>
      <c r="V497" s="40"/>
      <c r="W497" s="40"/>
      <c r="X497" s="40"/>
      <c r="Y497" s="40"/>
      <c r="Z497" s="40"/>
      <c r="AA497" s="40"/>
      <c r="AB497" s="40"/>
      <c r="AC497" s="40"/>
      <c r="AD497" s="40"/>
      <c r="AE497" s="40"/>
      <c r="AT497" s="19" t="s">
        <v>179</v>
      </c>
      <c r="AU497" s="19" t="s">
        <v>79</v>
      </c>
    </row>
    <row r="498" s="2" customFormat="1">
      <c r="A498" s="40"/>
      <c r="B498" s="41"/>
      <c r="C498" s="42"/>
      <c r="D498" s="225" t="s">
        <v>181</v>
      </c>
      <c r="E498" s="42"/>
      <c r="F498" s="226" t="s">
        <v>978</v>
      </c>
      <c r="G498" s="42"/>
      <c r="H498" s="42"/>
      <c r="I498" s="222"/>
      <c r="J498" s="42"/>
      <c r="K498" s="42"/>
      <c r="L498" s="46"/>
      <c r="M498" s="223"/>
      <c r="N498" s="224"/>
      <c r="O498" s="86"/>
      <c r="P498" s="86"/>
      <c r="Q498" s="86"/>
      <c r="R498" s="86"/>
      <c r="S498" s="86"/>
      <c r="T498" s="87"/>
      <c r="U498" s="40"/>
      <c r="V498" s="40"/>
      <c r="W498" s="40"/>
      <c r="X498" s="40"/>
      <c r="Y498" s="40"/>
      <c r="Z498" s="40"/>
      <c r="AA498" s="40"/>
      <c r="AB498" s="40"/>
      <c r="AC498" s="40"/>
      <c r="AD498" s="40"/>
      <c r="AE498" s="40"/>
      <c r="AT498" s="19" t="s">
        <v>181</v>
      </c>
      <c r="AU498" s="19" t="s">
        <v>79</v>
      </c>
    </row>
    <row r="499" s="2" customFormat="1" ht="16.5" customHeight="1">
      <c r="A499" s="40"/>
      <c r="B499" s="41"/>
      <c r="C499" s="207" t="s">
        <v>863</v>
      </c>
      <c r="D499" s="207" t="s">
        <v>172</v>
      </c>
      <c r="E499" s="208" t="s">
        <v>980</v>
      </c>
      <c r="F499" s="209" t="s">
        <v>981</v>
      </c>
      <c r="G499" s="210" t="s">
        <v>203</v>
      </c>
      <c r="H499" s="211">
        <v>25</v>
      </c>
      <c r="I499" s="212"/>
      <c r="J499" s="213">
        <f>ROUND(I499*H499,2)</f>
        <v>0</v>
      </c>
      <c r="K499" s="209" t="s">
        <v>176</v>
      </c>
      <c r="L499" s="46"/>
      <c r="M499" s="214" t="s">
        <v>19</v>
      </c>
      <c r="N499" s="215" t="s">
        <v>40</v>
      </c>
      <c r="O499" s="86"/>
      <c r="P499" s="216">
        <f>O499*H499</f>
        <v>0</v>
      </c>
      <c r="Q499" s="216">
        <v>0</v>
      </c>
      <c r="R499" s="216">
        <f>Q499*H499</f>
        <v>0</v>
      </c>
      <c r="S499" s="216">
        <v>3.0000000000000001E-05</v>
      </c>
      <c r="T499" s="217">
        <f>S499*H499</f>
        <v>0.00075000000000000002</v>
      </c>
      <c r="U499" s="40"/>
      <c r="V499" s="40"/>
      <c r="W499" s="40"/>
      <c r="X499" s="40"/>
      <c r="Y499" s="40"/>
      <c r="Z499" s="40"/>
      <c r="AA499" s="40"/>
      <c r="AB499" s="40"/>
      <c r="AC499" s="40"/>
      <c r="AD499" s="40"/>
      <c r="AE499" s="40"/>
      <c r="AR499" s="218" t="s">
        <v>252</v>
      </c>
      <c r="AT499" s="218" t="s">
        <v>172</v>
      </c>
      <c r="AU499" s="218" t="s">
        <v>79</v>
      </c>
      <c r="AY499" s="19" t="s">
        <v>170</v>
      </c>
      <c r="BE499" s="219">
        <f>IF(N499="základní",J499,0)</f>
        <v>0</v>
      </c>
      <c r="BF499" s="219">
        <f>IF(N499="snížená",J499,0)</f>
        <v>0</v>
      </c>
      <c r="BG499" s="219">
        <f>IF(N499="zákl. přenesená",J499,0)</f>
        <v>0</v>
      </c>
      <c r="BH499" s="219">
        <f>IF(N499="sníž. přenesená",J499,0)</f>
        <v>0</v>
      </c>
      <c r="BI499" s="219">
        <f>IF(N499="nulová",J499,0)</f>
        <v>0</v>
      </c>
      <c r="BJ499" s="19" t="s">
        <v>77</v>
      </c>
      <c r="BK499" s="219">
        <f>ROUND(I499*H499,2)</f>
        <v>0</v>
      </c>
      <c r="BL499" s="19" t="s">
        <v>252</v>
      </c>
      <c r="BM499" s="218" t="s">
        <v>1266</v>
      </c>
    </row>
    <row r="500" s="2" customFormat="1">
      <c r="A500" s="40"/>
      <c r="B500" s="41"/>
      <c r="C500" s="42"/>
      <c r="D500" s="220" t="s">
        <v>179</v>
      </c>
      <c r="E500" s="42"/>
      <c r="F500" s="221" t="s">
        <v>983</v>
      </c>
      <c r="G500" s="42"/>
      <c r="H500" s="42"/>
      <c r="I500" s="222"/>
      <c r="J500" s="42"/>
      <c r="K500" s="42"/>
      <c r="L500" s="46"/>
      <c r="M500" s="223"/>
      <c r="N500" s="224"/>
      <c r="O500" s="86"/>
      <c r="P500" s="86"/>
      <c r="Q500" s="86"/>
      <c r="R500" s="86"/>
      <c r="S500" s="86"/>
      <c r="T500" s="87"/>
      <c r="U500" s="40"/>
      <c r="V500" s="40"/>
      <c r="W500" s="40"/>
      <c r="X500" s="40"/>
      <c r="Y500" s="40"/>
      <c r="Z500" s="40"/>
      <c r="AA500" s="40"/>
      <c r="AB500" s="40"/>
      <c r="AC500" s="40"/>
      <c r="AD500" s="40"/>
      <c r="AE500" s="40"/>
      <c r="AT500" s="19" t="s">
        <v>179</v>
      </c>
      <c r="AU500" s="19" t="s">
        <v>79</v>
      </c>
    </row>
    <row r="501" s="2" customFormat="1">
      <c r="A501" s="40"/>
      <c r="B501" s="41"/>
      <c r="C501" s="42"/>
      <c r="D501" s="225" t="s">
        <v>181</v>
      </c>
      <c r="E501" s="42"/>
      <c r="F501" s="226" t="s">
        <v>984</v>
      </c>
      <c r="G501" s="42"/>
      <c r="H501" s="42"/>
      <c r="I501" s="222"/>
      <c r="J501" s="42"/>
      <c r="K501" s="42"/>
      <c r="L501" s="46"/>
      <c r="M501" s="223"/>
      <c r="N501" s="224"/>
      <c r="O501" s="86"/>
      <c r="P501" s="86"/>
      <c r="Q501" s="86"/>
      <c r="R501" s="86"/>
      <c r="S501" s="86"/>
      <c r="T501" s="87"/>
      <c r="U501" s="40"/>
      <c r="V501" s="40"/>
      <c r="W501" s="40"/>
      <c r="X501" s="40"/>
      <c r="Y501" s="40"/>
      <c r="Z501" s="40"/>
      <c r="AA501" s="40"/>
      <c r="AB501" s="40"/>
      <c r="AC501" s="40"/>
      <c r="AD501" s="40"/>
      <c r="AE501" s="40"/>
      <c r="AT501" s="19" t="s">
        <v>181</v>
      </c>
      <c r="AU501" s="19" t="s">
        <v>79</v>
      </c>
    </row>
    <row r="502" s="2" customFormat="1" ht="16.5" customHeight="1">
      <c r="A502" s="40"/>
      <c r="B502" s="41"/>
      <c r="C502" s="248" t="s">
        <v>870</v>
      </c>
      <c r="D502" s="248" t="s">
        <v>265</v>
      </c>
      <c r="E502" s="249" t="s">
        <v>986</v>
      </c>
      <c r="F502" s="250" t="s">
        <v>987</v>
      </c>
      <c r="G502" s="251" t="s">
        <v>203</v>
      </c>
      <c r="H502" s="252">
        <v>25</v>
      </c>
      <c r="I502" s="253"/>
      <c r="J502" s="254">
        <f>ROUND(I502*H502,2)</f>
        <v>0</v>
      </c>
      <c r="K502" s="250" t="s">
        <v>176</v>
      </c>
      <c r="L502" s="255"/>
      <c r="M502" s="256" t="s">
        <v>19</v>
      </c>
      <c r="N502" s="257" t="s">
        <v>40</v>
      </c>
      <c r="O502" s="86"/>
      <c r="P502" s="216">
        <f>O502*H502</f>
        <v>0</v>
      </c>
      <c r="Q502" s="216">
        <v>1.0000000000000001E-05</v>
      </c>
      <c r="R502" s="216">
        <f>Q502*H502</f>
        <v>0.00025000000000000001</v>
      </c>
      <c r="S502" s="216">
        <v>0</v>
      </c>
      <c r="T502" s="217">
        <f>S502*H502</f>
        <v>0</v>
      </c>
      <c r="U502" s="40"/>
      <c r="V502" s="40"/>
      <c r="W502" s="40"/>
      <c r="X502" s="40"/>
      <c r="Y502" s="40"/>
      <c r="Z502" s="40"/>
      <c r="AA502" s="40"/>
      <c r="AB502" s="40"/>
      <c r="AC502" s="40"/>
      <c r="AD502" s="40"/>
      <c r="AE502" s="40"/>
      <c r="AR502" s="218" t="s">
        <v>314</v>
      </c>
      <c r="AT502" s="218" t="s">
        <v>265</v>
      </c>
      <c r="AU502" s="218" t="s">
        <v>79</v>
      </c>
      <c r="AY502" s="19" t="s">
        <v>170</v>
      </c>
      <c r="BE502" s="219">
        <f>IF(N502="základní",J502,0)</f>
        <v>0</v>
      </c>
      <c r="BF502" s="219">
        <f>IF(N502="snížená",J502,0)</f>
        <v>0</v>
      </c>
      <c r="BG502" s="219">
        <f>IF(N502="zákl. přenesená",J502,0)</f>
        <v>0</v>
      </c>
      <c r="BH502" s="219">
        <f>IF(N502="sníž. přenesená",J502,0)</f>
        <v>0</v>
      </c>
      <c r="BI502" s="219">
        <f>IF(N502="nulová",J502,0)</f>
        <v>0</v>
      </c>
      <c r="BJ502" s="19" t="s">
        <v>77</v>
      </c>
      <c r="BK502" s="219">
        <f>ROUND(I502*H502,2)</f>
        <v>0</v>
      </c>
      <c r="BL502" s="19" t="s">
        <v>252</v>
      </c>
      <c r="BM502" s="218" t="s">
        <v>1267</v>
      </c>
    </row>
    <row r="503" s="2" customFormat="1">
      <c r="A503" s="40"/>
      <c r="B503" s="41"/>
      <c r="C503" s="42"/>
      <c r="D503" s="220" t="s">
        <v>179</v>
      </c>
      <c r="E503" s="42"/>
      <c r="F503" s="221" t="s">
        <v>987</v>
      </c>
      <c r="G503" s="42"/>
      <c r="H503" s="42"/>
      <c r="I503" s="222"/>
      <c r="J503" s="42"/>
      <c r="K503" s="42"/>
      <c r="L503" s="46"/>
      <c r="M503" s="223"/>
      <c r="N503" s="224"/>
      <c r="O503" s="86"/>
      <c r="P503" s="86"/>
      <c r="Q503" s="86"/>
      <c r="R503" s="86"/>
      <c r="S503" s="86"/>
      <c r="T503" s="87"/>
      <c r="U503" s="40"/>
      <c r="V503" s="40"/>
      <c r="W503" s="40"/>
      <c r="X503" s="40"/>
      <c r="Y503" s="40"/>
      <c r="Z503" s="40"/>
      <c r="AA503" s="40"/>
      <c r="AB503" s="40"/>
      <c r="AC503" s="40"/>
      <c r="AD503" s="40"/>
      <c r="AE503" s="40"/>
      <c r="AT503" s="19" t="s">
        <v>179</v>
      </c>
      <c r="AU503" s="19" t="s">
        <v>79</v>
      </c>
    </row>
    <row r="504" s="2" customFormat="1" ht="24.15" customHeight="1">
      <c r="A504" s="40"/>
      <c r="B504" s="41"/>
      <c r="C504" s="207" t="s">
        <v>878</v>
      </c>
      <c r="D504" s="207" t="s">
        <v>172</v>
      </c>
      <c r="E504" s="208" t="s">
        <v>991</v>
      </c>
      <c r="F504" s="209" t="s">
        <v>992</v>
      </c>
      <c r="G504" s="210" t="s">
        <v>203</v>
      </c>
      <c r="H504" s="211">
        <v>223.06100000000001</v>
      </c>
      <c r="I504" s="212"/>
      <c r="J504" s="213">
        <f>ROUND(I504*H504,2)</f>
        <v>0</v>
      </c>
      <c r="K504" s="209" t="s">
        <v>176</v>
      </c>
      <c r="L504" s="46"/>
      <c r="M504" s="214" t="s">
        <v>19</v>
      </c>
      <c r="N504" s="215" t="s">
        <v>40</v>
      </c>
      <c r="O504" s="86"/>
      <c r="P504" s="216">
        <f>O504*H504</f>
        <v>0</v>
      </c>
      <c r="Q504" s="216">
        <v>0.00021000000000000001</v>
      </c>
      <c r="R504" s="216">
        <f>Q504*H504</f>
        <v>0.046842810000000006</v>
      </c>
      <c r="S504" s="216">
        <v>0</v>
      </c>
      <c r="T504" s="217">
        <f>S504*H504</f>
        <v>0</v>
      </c>
      <c r="U504" s="40"/>
      <c r="V504" s="40"/>
      <c r="W504" s="40"/>
      <c r="X504" s="40"/>
      <c r="Y504" s="40"/>
      <c r="Z504" s="40"/>
      <c r="AA504" s="40"/>
      <c r="AB504" s="40"/>
      <c r="AC504" s="40"/>
      <c r="AD504" s="40"/>
      <c r="AE504" s="40"/>
      <c r="AR504" s="218" t="s">
        <v>252</v>
      </c>
      <c r="AT504" s="218" t="s">
        <v>172</v>
      </c>
      <c r="AU504" s="218" t="s">
        <v>79</v>
      </c>
      <c r="AY504" s="19" t="s">
        <v>170</v>
      </c>
      <c r="BE504" s="219">
        <f>IF(N504="základní",J504,0)</f>
        <v>0</v>
      </c>
      <c r="BF504" s="219">
        <f>IF(N504="snížená",J504,0)</f>
        <v>0</v>
      </c>
      <c r="BG504" s="219">
        <f>IF(N504="zákl. přenesená",J504,0)</f>
        <v>0</v>
      </c>
      <c r="BH504" s="219">
        <f>IF(N504="sníž. přenesená",J504,0)</f>
        <v>0</v>
      </c>
      <c r="BI504" s="219">
        <f>IF(N504="nulová",J504,0)</f>
        <v>0</v>
      </c>
      <c r="BJ504" s="19" t="s">
        <v>77</v>
      </c>
      <c r="BK504" s="219">
        <f>ROUND(I504*H504,2)</f>
        <v>0</v>
      </c>
      <c r="BL504" s="19" t="s">
        <v>252</v>
      </c>
      <c r="BM504" s="218" t="s">
        <v>1268</v>
      </c>
    </row>
    <row r="505" s="2" customFormat="1">
      <c r="A505" s="40"/>
      <c r="B505" s="41"/>
      <c r="C505" s="42"/>
      <c r="D505" s="220" t="s">
        <v>179</v>
      </c>
      <c r="E505" s="42"/>
      <c r="F505" s="221" t="s">
        <v>994</v>
      </c>
      <c r="G505" s="42"/>
      <c r="H505" s="42"/>
      <c r="I505" s="222"/>
      <c r="J505" s="42"/>
      <c r="K505" s="42"/>
      <c r="L505" s="46"/>
      <c r="M505" s="223"/>
      <c r="N505" s="224"/>
      <c r="O505" s="86"/>
      <c r="P505" s="86"/>
      <c r="Q505" s="86"/>
      <c r="R505" s="86"/>
      <c r="S505" s="86"/>
      <c r="T505" s="87"/>
      <c r="U505" s="40"/>
      <c r="V505" s="40"/>
      <c r="W505" s="40"/>
      <c r="X505" s="40"/>
      <c r="Y505" s="40"/>
      <c r="Z505" s="40"/>
      <c r="AA505" s="40"/>
      <c r="AB505" s="40"/>
      <c r="AC505" s="40"/>
      <c r="AD505" s="40"/>
      <c r="AE505" s="40"/>
      <c r="AT505" s="19" t="s">
        <v>179</v>
      </c>
      <c r="AU505" s="19" t="s">
        <v>79</v>
      </c>
    </row>
    <row r="506" s="2" customFormat="1">
      <c r="A506" s="40"/>
      <c r="B506" s="41"/>
      <c r="C506" s="42"/>
      <c r="D506" s="225" t="s">
        <v>181</v>
      </c>
      <c r="E506" s="42"/>
      <c r="F506" s="226" t="s">
        <v>995</v>
      </c>
      <c r="G506" s="42"/>
      <c r="H506" s="42"/>
      <c r="I506" s="222"/>
      <c r="J506" s="42"/>
      <c r="K506" s="42"/>
      <c r="L506" s="46"/>
      <c r="M506" s="223"/>
      <c r="N506" s="224"/>
      <c r="O506" s="86"/>
      <c r="P506" s="86"/>
      <c r="Q506" s="86"/>
      <c r="R506" s="86"/>
      <c r="S506" s="86"/>
      <c r="T506" s="87"/>
      <c r="U506" s="40"/>
      <c r="V506" s="40"/>
      <c r="W506" s="40"/>
      <c r="X506" s="40"/>
      <c r="Y506" s="40"/>
      <c r="Z506" s="40"/>
      <c r="AA506" s="40"/>
      <c r="AB506" s="40"/>
      <c r="AC506" s="40"/>
      <c r="AD506" s="40"/>
      <c r="AE506" s="40"/>
      <c r="AT506" s="19" t="s">
        <v>181</v>
      </c>
      <c r="AU506" s="19" t="s">
        <v>79</v>
      </c>
    </row>
    <row r="507" s="14" customFormat="1">
      <c r="A507" s="14"/>
      <c r="B507" s="237"/>
      <c r="C507" s="238"/>
      <c r="D507" s="220" t="s">
        <v>189</v>
      </c>
      <c r="E507" s="239" t="s">
        <v>19</v>
      </c>
      <c r="F507" s="240" t="s">
        <v>1262</v>
      </c>
      <c r="G507" s="238"/>
      <c r="H507" s="241">
        <v>223.06100000000001</v>
      </c>
      <c r="I507" s="242"/>
      <c r="J507" s="238"/>
      <c r="K507" s="238"/>
      <c r="L507" s="243"/>
      <c r="M507" s="244"/>
      <c r="N507" s="245"/>
      <c r="O507" s="245"/>
      <c r="P507" s="245"/>
      <c r="Q507" s="245"/>
      <c r="R507" s="245"/>
      <c r="S507" s="245"/>
      <c r="T507" s="246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47" t="s">
        <v>189</v>
      </c>
      <c r="AU507" s="247" t="s">
        <v>79</v>
      </c>
      <c r="AV507" s="14" t="s">
        <v>79</v>
      </c>
      <c r="AW507" s="14" t="s">
        <v>31</v>
      </c>
      <c r="AX507" s="14" t="s">
        <v>69</v>
      </c>
      <c r="AY507" s="247" t="s">
        <v>170</v>
      </c>
    </row>
    <row r="508" s="15" customFormat="1">
      <c r="A508" s="15"/>
      <c r="B508" s="259"/>
      <c r="C508" s="260"/>
      <c r="D508" s="220" t="s">
        <v>189</v>
      </c>
      <c r="E508" s="261" t="s">
        <v>19</v>
      </c>
      <c r="F508" s="262" t="s">
        <v>824</v>
      </c>
      <c r="G508" s="260"/>
      <c r="H508" s="263">
        <v>223.06100000000001</v>
      </c>
      <c r="I508" s="264"/>
      <c r="J508" s="260"/>
      <c r="K508" s="260"/>
      <c r="L508" s="265"/>
      <c r="M508" s="266"/>
      <c r="N508" s="267"/>
      <c r="O508" s="267"/>
      <c r="P508" s="267"/>
      <c r="Q508" s="267"/>
      <c r="R508" s="267"/>
      <c r="S508" s="267"/>
      <c r="T508" s="268"/>
      <c r="U508" s="15"/>
      <c r="V508" s="15"/>
      <c r="W508" s="15"/>
      <c r="X508" s="15"/>
      <c r="Y508" s="15"/>
      <c r="Z508" s="15"/>
      <c r="AA508" s="15"/>
      <c r="AB508" s="15"/>
      <c r="AC508" s="15"/>
      <c r="AD508" s="15"/>
      <c r="AE508" s="15"/>
      <c r="AT508" s="269" t="s">
        <v>189</v>
      </c>
      <c r="AU508" s="269" t="s">
        <v>79</v>
      </c>
      <c r="AV508" s="15" t="s">
        <v>177</v>
      </c>
      <c r="AW508" s="15" t="s">
        <v>31</v>
      </c>
      <c r="AX508" s="15" t="s">
        <v>77</v>
      </c>
      <c r="AY508" s="269" t="s">
        <v>170</v>
      </c>
    </row>
    <row r="509" s="2" customFormat="1" ht="33" customHeight="1">
      <c r="A509" s="40"/>
      <c r="B509" s="41"/>
      <c r="C509" s="207" t="s">
        <v>885</v>
      </c>
      <c r="D509" s="207" t="s">
        <v>172</v>
      </c>
      <c r="E509" s="208" t="s">
        <v>1269</v>
      </c>
      <c r="F509" s="209" t="s">
        <v>1270</v>
      </c>
      <c r="G509" s="210" t="s">
        <v>203</v>
      </c>
      <c r="H509" s="211">
        <v>223.06100000000001</v>
      </c>
      <c r="I509" s="212"/>
      <c r="J509" s="213">
        <f>ROUND(I509*H509,2)</f>
        <v>0</v>
      </c>
      <c r="K509" s="209" t="s">
        <v>176</v>
      </c>
      <c r="L509" s="46"/>
      <c r="M509" s="214" t="s">
        <v>19</v>
      </c>
      <c r="N509" s="215" t="s">
        <v>40</v>
      </c>
      <c r="O509" s="86"/>
      <c r="P509" s="216">
        <f>O509*H509</f>
        <v>0</v>
      </c>
      <c r="Q509" s="216">
        <v>0.00013999999999999999</v>
      </c>
      <c r="R509" s="216">
        <f>Q509*H509</f>
        <v>0.031228539999999999</v>
      </c>
      <c r="S509" s="216">
        <v>0</v>
      </c>
      <c r="T509" s="217">
        <f>S509*H509</f>
        <v>0</v>
      </c>
      <c r="U509" s="40"/>
      <c r="V509" s="40"/>
      <c r="W509" s="40"/>
      <c r="X509" s="40"/>
      <c r="Y509" s="40"/>
      <c r="Z509" s="40"/>
      <c r="AA509" s="40"/>
      <c r="AB509" s="40"/>
      <c r="AC509" s="40"/>
      <c r="AD509" s="40"/>
      <c r="AE509" s="40"/>
      <c r="AR509" s="218" t="s">
        <v>252</v>
      </c>
      <c r="AT509" s="218" t="s">
        <v>172</v>
      </c>
      <c r="AU509" s="218" t="s">
        <v>79</v>
      </c>
      <c r="AY509" s="19" t="s">
        <v>170</v>
      </c>
      <c r="BE509" s="219">
        <f>IF(N509="základní",J509,0)</f>
        <v>0</v>
      </c>
      <c r="BF509" s="219">
        <f>IF(N509="snížená",J509,0)</f>
        <v>0</v>
      </c>
      <c r="BG509" s="219">
        <f>IF(N509="zákl. přenesená",J509,0)</f>
        <v>0</v>
      </c>
      <c r="BH509" s="219">
        <f>IF(N509="sníž. přenesená",J509,0)</f>
        <v>0</v>
      </c>
      <c r="BI509" s="219">
        <f>IF(N509="nulová",J509,0)</f>
        <v>0</v>
      </c>
      <c r="BJ509" s="19" t="s">
        <v>77</v>
      </c>
      <c r="BK509" s="219">
        <f>ROUND(I509*H509,2)</f>
        <v>0</v>
      </c>
      <c r="BL509" s="19" t="s">
        <v>252</v>
      </c>
      <c r="BM509" s="218" t="s">
        <v>1271</v>
      </c>
    </row>
    <row r="510" s="2" customFormat="1">
      <c r="A510" s="40"/>
      <c r="B510" s="41"/>
      <c r="C510" s="42"/>
      <c r="D510" s="220" t="s">
        <v>179</v>
      </c>
      <c r="E510" s="42"/>
      <c r="F510" s="221" t="s">
        <v>1272</v>
      </c>
      <c r="G510" s="42"/>
      <c r="H510" s="42"/>
      <c r="I510" s="222"/>
      <c r="J510" s="42"/>
      <c r="K510" s="42"/>
      <c r="L510" s="46"/>
      <c r="M510" s="223"/>
      <c r="N510" s="224"/>
      <c r="O510" s="86"/>
      <c r="P510" s="86"/>
      <c r="Q510" s="86"/>
      <c r="R510" s="86"/>
      <c r="S510" s="86"/>
      <c r="T510" s="87"/>
      <c r="U510" s="40"/>
      <c r="V510" s="40"/>
      <c r="W510" s="40"/>
      <c r="X510" s="40"/>
      <c r="Y510" s="40"/>
      <c r="Z510" s="40"/>
      <c r="AA510" s="40"/>
      <c r="AB510" s="40"/>
      <c r="AC510" s="40"/>
      <c r="AD510" s="40"/>
      <c r="AE510" s="40"/>
      <c r="AT510" s="19" t="s">
        <v>179</v>
      </c>
      <c r="AU510" s="19" t="s">
        <v>79</v>
      </c>
    </row>
    <row r="511" s="2" customFormat="1">
      <c r="A511" s="40"/>
      <c r="B511" s="41"/>
      <c r="C511" s="42"/>
      <c r="D511" s="225" t="s">
        <v>181</v>
      </c>
      <c r="E511" s="42"/>
      <c r="F511" s="226" t="s">
        <v>1273</v>
      </c>
      <c r="G511" s="42"/>
      <c r="H511" s="42"/>
      <c r="I511" s="222"/>
      <c r="J511" s="42"/>
      <c r="K511" s="42"/>
      <c r="L511" s="46"/>
      <c r="M511" s="223"/>
      <c r="N511" s="224"/>
      <c r="O511" s="86"/>
      <c r="P511" s="86"/>
      <c r="Q511" s="86"/>
      <c r="R511" s="86"/>
      <c r="S511" s="86"/>
      <c r="T511" s="87"/>
      <c r="U511" s="40"/>
      <c r="V511" s="40"/>
      <c r="W511" s="40"/>
      <c r="X511" s="40"/>
      <c r="Y511" s="40"/>
      <c r="Z511" s="40"/>
      <c r="AA511" s="40"/>
      <c r="AB511" s="40"/>
      <c r="AC511" s="40"/>
      <c r="AD511" s="40"/>
      <c r="AE511" s="40"/>
      <c r="AT511" s="19" t="s">
        <v>181</v>
      </c>
      <c r="AU511" s="19" t="s">
        <v>79</v>
      </c>
    </row>
    <row r="512" s="14" customFormat="1">
      <c r="A512" s="14"/>
      <c r="B512" s="237"/>
      <c r="C512" s="238"/>
      <c r="D512" s="220" t="s">
        <v>189</v>
      </c>
      <c r="E512" s="239" t="s">
        <v>19</v>
      </c>
      <c r="F512" s="240" t="s">
        <v>1262</v>
      </c>
      <c r="G512" s="238"/>
      <c r="H512" s="241">
        <v>223.06100000000001</v>
      </c>
      <c r="I512" s="242"/>
      <c r="J512" s="238"/>
      <c r="K512" s="238"/>
      <c r="L512" s="243"/>
      <c r="M512" s="244"/>
      <c r="N512" s="245"/>
      <c r="O512" s="245"/>
      <c r="P512" s="245"/>
      <c r="Q512" s="245"/>
      <c r="R512" s="245"/>
      <c r="S512" s="245"/>
      <c r="T512" s="246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47" t="s">
        <v>189</v>
      </c>
      <c r="AU512" s="247" t="s">
        <v>79</v>
      </c>
      <c r="AV512" s="14" t="s">
        <v>79</v>
      </c>
      <c r="AW512" s="14" t="s">
        <v>31</v>
      </c>
      <c r="AX512" s="14" t="s">
        <v>69</v>
      </c>
      <c r="AY512" s="247" t="s">
        <v>170</v>
      </c>
    </row>
    <row r="513" s="15" customFormat="1">
      <c r="A513" s="15"/>
      <c r="B513" s="259"/>
      <c r="C513" s="260"/>
      <c r="D513" s="220" t="s">
        <v>189</v>
      </c>
      <c r="E513" s="261" t="s">
        <v>19</v>
      </c>
      <c r="F513" s="262" t="s">
        <v>824</v>
      </c>
      <c r="G513" s="260"/>
      <c r="H513" s="263">
        <v>223.06100000000001</v>
      </c>
      <c r="I513" s="264"/>
      <c r="J513" s="260"/>
      <c r="K513" s="260"/>
      <c r="L513" s="265"/>
      <c r="M513" s="266"/>
      <c r="N513" s="267"/>
      <c r="O513" s="267"/>
      <c r="P513" s="267"/>
      <c r="Q513" s="267"/>
      <c r="R513" s="267"/>
      <c r="S513" s="267"/>
      <c r="T513" s="268"/>
      <c r="U513" s="15"/>
      <c r="V513" s="15"/>
      <c r="W513" s="15"/>
      <c r="X513" s="15"/>
      <c r="Y513" s="15"/>
      <c r="Z513" s="15"/>
      <c r="AA513" s="15"/>
      <c r="AB513" s="15"/>
      <c r="AC513" s="15"/>
      <c r="AD513" s="15"/>
      <c r="AE513" s="15"/>
      <c r="AT513" s="269" t="s">
        <v>189</v>
      </c>
      <c r="AU513" s="269" t="s">
        <v>79</v>
      </c>
      <c r="AV513" s="15" t="s">
        <v>177</v>
      </c>
      <c r="AW513" s="15" t="s">
        <v>31</v>
      </c>
      <c r="AX513" s="15" t="s">
        <v>77</v>
      </c>
      <c r="AY513" s="269" t="s">
        <v>170</v>
      </c>
    </row>
    <row r="514" s="2" customFormat="1" ht="24.15" customHeight="1">
      <c r="A514" s="40"/>
      <c r="B514" s="41"/>
      <c r="C514" s="207" t="s">
        <v>891</v>
      </c>
      <c r="D514" s="207" t="s">
        <v>172</v>
      </c>
      <c r="E514" s="208" t="s">
        <v>999</v>
      </c>
      <c r="F514" s="209" t="s">
        <v>1000</v>
      </c>
      <c r="G514" s="210" t="s">
        <v>203</v>
      </c>
      <c r="H514" s="211">
        <v>223.06100000000001</v>
      </c>
      <c r="I514" s="212"/>
      <c r="J514" s="213">
        <f>ROUND(I514*H514,2)</f>
        <v>0</v>
      </c>
      <c r="K514" s="209" t="s">
        <v>176</v>
      </c>
      <c r="L514" s="46"/>
      <c r="M514" s="214" t="s">
        <v>19</v>
      </c>
      <c r="N514" s="215" t="s">
        <v>40</v>
      </c>
      <c r="O514" s="86"/>
      <c r="P514" s="216">
        <f>O514*H514</f>
        <v>0</v>
      </c>
      <c r="Q514" s="216">
        <v>0.00029</v>
      </c>
      <c r="R514" s="216">
        <f>Q514*H514</f>
        <v>0.064687690000000006</v>
      </c>
      <c r="S514" s="216">
        <v>0</v>
      </c>
      <c r="T514" s="217">
        <f>S514*H514</f>
        <v>0</v>
      </c>
      <c r="U514" s="40"/>
      <c r="V514" s="40"/>
      <c r="W514" s="40"/>
      <c r="X514" s="40"/>
      <c r="Y514" s="40"/>
      <c r="Z514" s="40"/>
      <c r="AA514" s="40"/>
      <c r="AB514" s="40"/>
      <c r="AC514" s="40"/>
      <c r="AD514" s="40"/>
      <c r="AE514" s="40"/>
      <c r="AR514" s="218" t="s">
        <v>252</v>
      </c>
      <c r="AT514" s="218" t="s">
        <v>172</v>
      </c>
      <c r="AU514" s="218" t="s">
        <v>79</v>
      </c>
      <c r="AY514" s="19" t="s">
        <v>170</v>
      </c>
      <c r="BE514" s="219">
        <f>IF(N514="základní",J514,0)</f>
        <v>0</v>
      </c>
      <c r="BF514" s="219">
        <f>IF(N514="snížená",J514,0)</f>
        <v>0</v>
      </c>
      <c r="BG514" s="219">
        <f>IF(N514="zákl. přenesená",J514,0)</f>
        <v>0</v>
      </c>
      <c r="BH514" s="219">
        <f>IF(N514="sníž. přenesená",J514,0)</f>
        <v>0</v>
      </c>
      <c r="BI514" s="219">
        <f>IF(N514="nulová",J514,0)</f>
        <v>0</v>
      </c>
      <c r="BJ514" s="19" t="s">
        <v>77</v>
      </c>
      <c r="BK514" s="219">
        <f>ROUND(I514*H514,2)</f>
        <v>0</v>
      </c>
      <c r="BL514" s="19" t="s">
        <v>252</v>
      </c>
      <c r="BM514" s="218" t="s">
        <v>1274</v>
      </c>
    </row>
    <row r="515" s="2" customFormat="1">
      <c r="A515" s="40"/>
      <c r="B515" s="41"/>
      <c r="C515" s="42"/>
      <c r="D515" s="220" t="s">
        <v>179</v>
      </c>
      <c r="E515" s="42"/>
      <c r="F515" s="221" t="s">
        <v>1002</v>
      </c>
      <c r="G515" s="42"/>
      <c r="H515" s="42"/>
      <c r="I515" s="222"/>
      <c r="J515" s="42"/>
      <c r="K515" s="42"/>
      <c r="L515" s="46"/>
      <c r="M515" s="223"/>
      <c r="N515" s="224"/>
      <c r="O515" s="86"/>
      <c r="P515" s="86"/>
      <c r="Q515" s="86"/>
      <c r="R515" s="86"/>
      <c r="S515" s="86"/>
      <c r="T515" s="87"/>
      <c r="U515" s="40"/>
      <c r="V515" s="40"/>
      <c r="W515" s="40"/>
      <c r="X515" s="40"/>
      <c r="Y515" s="40"/>
      <c r="Z515" s="40"/>
      <c r="AA515" s="40"/>
      <c r="AB515" s="40"/>
      <c r="AC515" s="40"/>
      <c r="AD515" s="40"/>
      <c r="AE515" s="40"/>
      <c r="AT515" s="19" t="s">
        <v>179</v>
      </c>
      <c r="AU515" s="19" t="s">
        <v>79</v>
      </c>
    </row>
    <row r="516" s="2" customFormat="1">
      <c r="A516" s="40"/>
      <c r="B516" s="41"/>
      <c r="C516" s="42"/>
      <c r="D516" s="225" t="s">
        <v>181</v>
      </c>
      <c r="E516" s="42"/>
      <c r="F516" s="226" t="s">
        <v>1003</v>
      </c>
      <c r="G516" s="42"/>
      <c r="H516" s="42"/>
      <c r="I516" s="222"/>
      <c r="J516" s="42"/>
      <c r="K516" s="42"/>
      <c r="L516" s="46"/>
      <c r="M516" s="223"/>
      <c r="N516" s="224"/>
      <c r="O516" s="86"/>
      <c r="P516" s="86"/>
      <c r="Q516" s="86"/>
      <c r="R516" s="86"/>
      <c r="S516" s="86"/>
      <c r="T516" s="87"/>
      <c r="U516" s="40"/>
      <c r="V516" s="40"/>
      <c r="W516" s="40"/>
      <c r="X516" s="40"/>
      <c r="Y516" s="40"/>
      <c r="Z516" s="40"/>
      <c r="AA516" s="40"/>
      <c r="AB516" s="40"/>
      <c r="AC516" s="40"/>
      <c r="AD516" s="40"/>
      <c r="AE516" s="40"/>
      <c r="AT516" s="19" t="s">
        <v>181</v>
      </c>
      <c r="AU516" s="19" t="s">
        <v>79</v>
      </c>
    </row>
    <row r="517" s="14" customFormat="1">
      <c r="A517" s="14"/>
      <c r="B517" s="237"/>
      <c r="C517" s="238"/>
      <c r="D517" s="220" t="s">
        <v>189</v>
      </c>
      <c r="E517" s="239" t="s">
        <v>19</v>
      </c>
      <c r="F517" s="240" t="s">
        <v>1262</v>
      </c>
      <c r="G517" s="238"/>
      <c r="H517" s="241">
        <v>223.06100000000001</v>
      </c>
      <c r="I517" s="242"/>
      <c r="J517" s="238"/>
      <c r="K517" s="238"/>
      <c r="L517" s="243"/>
      <c r="M517" s="244"/>
      <c r="N517" s="245"/>
      <c r="O517" s="245"/>
      <c r="P517" s="245"/>
      <c r="Q517" s="245"/>
      <c r="R517" s="245"/>
      <c r="S517" s="245"/>
      <c r="T517" s="246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47" t="s">
        <v>189</v>
      </c>
      <c r="AU517" s="247" t="s">
        <v>79</v>
      </c>
      <c r="AV517" s="14" t="s">
        <v>79</v>
      </c>
      <c r="AW517" s="14" t="s">
        <v>31</v>
      </c>
      <c r="AX517" s="14" t="s">
        <v>69</v>
      </c>
      <c r="AY517" s="247" t="s">
        <v>170</v>
      </c>
    </row>
    <row r="518" s="15" customFormat="1">
      <c r="A518" s="15"/>
      <c r="B518" s="259"/>
      <c r="C518" s="260"/>
      <c r="D518" s="220" t="s">
        <v>189</v>
      </c>
      <c r="E518" s="261" t="s">
        <v>19</v>
      </c>
      <c r="F518" s="262" t="s">
        <v>824</v>
      </c>
      <c r="G518" s="260"/>
      <c r="H518" s="263">
        <v>223.06100000000001</v>
      </c>
      <c r="I518" s="264"/>
      <c r="J518" s="260"/>
      <c r="K518" s="260"/>
      <c r="L518" s="265"/>
      <c r="M518" s="266"/>
      <c r="N518" s="267"/>
      <c r="O518" s="267"/>
      <c r="P518" s="267"/>
      <c r="Q518" s="267"/>
      <c r="R518" s="267"/>
      <c r="S518" s="267"/>
      <c r="T518" s="268"/>
      <c r="U518" s="15"/>
      <c r="V518" s="15"/>
      <c r="W518" s="15"/>
      <c r="X518" s="15"/>
      <c r="Y518" s="15"/>
      <c r="Z518" s="15"/>
      <c r="AA518" s="15"/>
      <c r="AB518" s="15"/>
      <c r="AC518" s="15"/>
      <c r="AD518" s="15"/>
      <c r="AE518" s="15"/>
      <c r="AT518" s="269" t="s">
        <v>189</v>
      </c>
      <c r="AU518" s="269" t="s">
        <v>79</v>
      </c>
      <c r="AV518" s="15" t="s">
        <v>177</v>
      </c>
      <c r="AW518" s="15" t="s">
        <v>31</v>
      </c>
      <c r="AX518" s="15" t="s">
        <v>77</v>
      </c>
      <c r="AY518" s="269" t="s">
        <v>170</v>
      </c>
    </row>
    <row r="519" s="12" customFormat="1" ht="25.92" customHeight="1">
      <c r="A519" s="12"/>
      <c r="B519" s="191"/>
      <c r="C519" s="192"/>
      <c r="D519" s="193" t="s">
        <v>68</v>
      </c>
      <c r="E519" s="194" t="s">
        <v>265</v>
      </c>
      <c r="F519" s="194" t="s">
        <v>1004</v>
      </c>
      <c r="G519" s="192"/>
      <c r="H519" s="192"/>
      <c r="I519" s="195"/>
      <c r="J519" s="196">
        <f>BK519</f>
        <v>0</v>
      </c>
      <c r="K519" s="192"/>
      <c r="L519" s="197"/>
      <c r="M519" s="198"/>
      <c r="N519" s="199"/>
      <c r="O519" s="199"/>
      <c r="P519" s="200">
        <f>P520</f>
        <v>0</v>
      </c>
      <c r="Q519" s="199"/>
      <c r="R519" s="200">
        <f>R520</f>
        <v>0</v>
      </c>
      <c r="S519" s="199"/>
      <c r="T519" s="201">
        <f>T520</f>
        <v>0</v>
      </c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R519" s="202" t="s">
        <v>86</v>
      </c>
      <c r="AT519" s="203" t="s">
        <v>68</v>
      </c>
      <c r="AU519" s="203" t="s">
        <v>69</v>
      </c>
      <c r="AY519" s="202" t="s">
        <v>170</v>
      </c>
      <c r="BK519" s="204">
        <f>BK520</f>
        <v>0</v>
      </c>
    </row>
    <row r="520" s="12" customFormat="1" ht="22.8" customHeight="1">
      <c r="A520" s="12"/>
      <c r="B520" s="191"/>
      <c r="C520" s="192"/>
      <c r="D520" s="193" t="s">
        <v>68</v>
      </c>
      <c r="E520" s="205" t="s">
        <v>1013</v>
      </c>
      <c r="F520" s="205" t="s">
        <v>1014</v>
      </c>
      <c r="G520" s="192"/>
      <c r="H520" s="192"/>
      <c r="I520" s="195"/>
      <c r="J520" s="206">
        <f>BK520</f>
        <v>0</v>
      </c>
      <c r="K520" s="192"/>
      <c r="L520" s="197"/>
      <c r="M520" s="198"/>
      <c r="N520" s="199"/>
      <c r="O520" s="199"/>
      <c r="P520" s="200">
        <f>SUM(P521:P523)</f>
        <v>0</v>
      </c>
      <c r="Q520" s="199"/>
      <c r="R520" s="200">
        <f>SUM(R521:R523)</f>
        <v>0</v>
      </c>
      <c r="S520" s="199"/>
      <c r="T520" s="201">
        <f>SUM(T521:T523)</f>
        <v>0</v>
      </c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R520" s="202" t="s">
        <v>86</v>
      </c>
      <c r="AT520" s="203" t="s">
        <v>68</v>
      </c>
      <c r="AU520" s="203" t="s">
        <v>77</v>
      </c>
      <c r="AY520" s="202" t="s">
        <v>170</v>
      </c>
      <c r="BK520" s="204">
        <f>SUM(BK521:BK523)</f>
        <v>0</v>
      </c>
    </row>
    <row r="521" s="2" customFormat="1" ht="24.15" customHeight="1">
      <c r="A521" s="40"/>
      <c r="B521" s="41"/>
      <c r="C521" s="207" t="s">
        <v>897</v>
      </c>
      <c r="D521" s="207" t="s">
        <v>172</v>
      </c>
      <c r="E521" s="208" t="s">
        <v>1016</v>
      </c>
      <c r="F521" s="209" t="s">
        <v>1017</v>
      </c>
      <c r="G521" s="210" t="s">
        <v>260</v>
      </c>
      <c r="H521" s="211">
        <v>0</v>
      </c>
      <c r="I521" s="212"/>
      <c r="J521" s="213">
        <f>ROUND(I521*H521,2)</f>
        <v>0</v>
      </c>
      <c r="K521" s="209" t="s">
        <v>176</v>
      </c>
      <c r="L521" s="46"/>
      <c r="M521" s="214" t="s">
        <v>19</v>
      </c>
      <c r="N521" s="215" t="s">
        <v>40</v>
      </c>
      <c r="O521" s="86"/>
      <c r="P521" s="216">
        <f>O521*H521</f>
        <v>0</v>
      </c>
      <c r="Q521" s="216">
        <v>1.0000000000000001E-05</v>
      </c>
      <c r="R521" s="216">
        <f>Q521*H521</f>
        <v>0</v>
      </c>
      <c r="S521" s="216">
        <v>0.001</v>
      </c>
      <c r="T521" s="217">
        <f>S521*H521</f>
        <v>0</v>
      </c>
      <c r="U521" s="40"/>
      <c r="V521" s="40"/>
      <c r="W521" s="40"/>
      <c r="X521" s="40"/>
      <c r="Y521" s="40"/>
      <c r="Z521" s="40"/>
      <c r="AA521" s="40"/>
      <c r="AB521" s="40"/>
      <c r="AC521" s="40"/>
      <c r="AD521" s="40"/>
      <c r="AE521" s="40"/>
      <c r="AR521" s="218" t="s">
        <v>548</v>
      </c>
      <c r="AT521" s="218" t="s">
        <v>172</v>
      </c>
      <c r="AU521" s="218" t="s">
        <v>79</v>
      </c>
      <c r="AY521" s="19" t="s">
        <v>170</v>
      </c>
      <c r="BE521" s="219">
        <f>IF(N521="základní",J521,0)</f>
        <v>0</v>
      </c>
      <c r="BF521" s="219">
        <f>IF(N521="snížená",J521,0)</f>
        <v>0</v>
      </c>
      <c r="BG521" s="219">
        <f>IF(N521="zákl. přenesená",J521,0)</f>
        <v>0</v>
      </c>
      <c r="BH521" s="219">
        <f>IF(N521="sníž. přenesená",J521,0)</f>
        <v>0</v>
      </c>
      <c r="BI521" s="219">
        <f>IF(N521="nulová",J521,0)</f>
        <v>0</v>
      </c>
      <c r="BJ521" s="19" t="s">
        <v>77</v>
      </c>
      <c r="BK521" s="219">
        <f>ROUND(I521*H521,2)</f>
        <v>0</v>
      </c>
      <c r="BL521" s="19" t="s">
        <v>548</v>
      </c>
      <c r="BM521" s="218" t="s">
        <v>1275</v>
      </c>
    </row>
    <row r="522" s="2" customFormat="1">
      <c r="A522" s="40"/>
      <c r="B522" s="41"/>
      <c r="C522" s="42"/>
      <c r="D522" s="220" t="s">
        <v>179</v>
      </c>
      <c r="E522" s="42"/>
      <c r="F522" s="221" t="s">
        <v>1019</v>
      </c>
      <c r="G522" s="42"/>
      <c r="H522" s="42"/>
      <c r="I522" s="222"/>
      <c r="J522" s="42"/>
      <c r="K522" s="42"/>
      <c r="L522" s="46"/>
      <c r="M522" s="223"/>
      <c r="N522" s="224"/>
      <c r="O522" s="86"/>
      <c r="P522" s="86"/>
      <c r="Q522" s="86"/>
      <c r="R522" s="86"/>
      <c r="S522" s="86"/>
      <c r="T522" s="87"/>
      <c r="U522" s="40"/>
      <c r="V522" s="40"/>
      <c r="W522" s="40"/>
      <c r="X522" s="40"/>
      <c r="Y522" s="40"/>
      <c r="Z522" s="40"/>
      <c r="AA522" s="40"/>
      <c r="AB522" s="40"/>
      <c r="AC522" s="40"/>
      <c r="AD522" s="40"/>
      <c r="AE522" s="40"/>
      <c r="AT522" s="19" t="s">
        <v>179</v>
      </c>
      <c r="AU522" s="19" t="s">
        <v>79</v>
      </c>
    </row>
    <row r="523" s="2" customFormat="1">
      <c r="A523" s="40"/>
      <c r="B523" s="41"/>
      <c r="C523" s="42"/>
      <c r="D523" s="225" t="s">
        <v>181</v>
      </c>
      <c r="E523" s="42"/>
      <c r="F523" s="226" t="s">
        <v>1020</v>
      </c>
      <c r="G523" s="42"/>
      <c r="H523" s="42"/>
      <c r="I523" s="222"/>
      <c r="J523" s="42"/>
      <c r="K523" s="42"/>
      <c r="L523" s="46"/>
      <c r="M523" s="270"/>
      <c r="N523" s="271"/>
      <c r="O523" s="272"/>
      <c r="P523" s="272"/>
      <c r="Q523" s="272"/>
      <c r="R523" s="272"/>
      <c r="S523" s="272"/>
      <c r="T523" s="273"/>
      <c r="U523" s="40"/>
      <c r="V523" s="40"/>
      <c r="W523" s="40"/>
      <c r="X523" s="40"/>
      <c r="Y523" s="40"/>
      <c r="Z523" s="40"/>
      <c r="AA523" s="40"/>
      <c r="AB523" s="40"/>
      <c r="AC523" s="40"/>
      <c r="AD523" s="40"/>
      <c r="AE523" s="40"/>
      <c r="AT523" s="19" t="s">
        <v>181</v>
      </c>
      <c r="AU523" s="19" t="s">
        <v>79</v>
      </c>
    </row>
    <row r="524" s="2" customFormat="1" ht="6.96" customHeight="1">
      <c r="A524" s="40"/>
      <c r="B524" s="61"/>
      <c r="C524" s="62"/>
      <c r="D524" s="62"/>
      <c r="E524" s="62"/>
      <c r="F524" s="62"/>
      <c r="G524" s="62"/>
      <c r="H524" s="62"/>
      <c r="I524" s="62"/>
      <c r="J524" s="62"/>
      <c r="K524" s="62"/>
      <c r="L524" s="46"/>
      <c r="M524" s="40"/>
      <c r="O524" s="40"/>
      <c r="P524" s="40"/>
      <c r="Q524" s="40"/>
      <c r="R524" s="40"/>
      <c r="S524" s="40"/>
      <c r="T524" s="40"/>
      <c r="U524" s="40"/>
      <c r="V524" s="40"/>
      <c r="W524" s="40"/>
      <c r="X524" s="40"/>
      <c r="Y524" s="40"/>
      <c r="Z524" s="40"/>
      <c r="AA524" s="40"/>
      <c r="AB524" s="40"/>
      <c r="AC524" s="40"/>
      <c r="AD524" s="40"/>
      <c r="AE524" s="40"/>
    </row>
  </sheetData>
  <sheetProtection sheet="1" autoFilter="0" formatColumns="0" formatRows="0" objects="1" scenarios="1" spinCount="100000" saltValue="qYQQQYL0mKFiOAOzJ6D6Y+D72AX3qfkU91k5oDAFw3d6r+zqco2YY5J8i9bDkCuuVC7Bdbc7ZPNnHAHHtCVVIw==" hashValue="XSvzbMP2wGt8spbX3AJ+EE7lIP0qwrP2ZafwmNdL4zn8H+Z/UCcbqOvGuFS8oKSlwm87P6Lm6c9cUQj0qgOPyQ==" algorithmName="SHA-512" password="D54F"/>
  <autoFilter ref="C101:K523"/>
  <mergeCells count="9">
    <mergeCell ref="E7:H7"/>
    <mergeCell ref="E9:H9"/>
    <mergeCell ref="E18:H18"/>
    <mergeCell ref="E27:H27"/>
    <mergeCell ref="E48:H48"/>
    <mergeCell ref="E50:H50"/>
    <mergeCell ref="E92:H92"/>
    <mergeCell ref="E94:H94"/>
    <mergeCell ref="L2:V2"/>
  </mergeCells>
  <hyperlinks>
    <hyperlink ref="F107" r:id="rId1" display="https://podminky.urs.cz/item/CS_URS_2025_02/132212131"/>
    <hyperlink ref="F110" r:id="rId2" display="https://podminky.urs.cz/item/CS_URS_2025_02/175111101"/>
    <hyperlink ref="F117" r:id="rId3" display="https://podminky.urs.cz/item/CS_URS_2025_02/311231116"/>
    <hyperlink ref="F124" r:id="rId4" display="https://podminky.urs.cz/item/CS_URS_2025_02/612131121"/>
    <hyperlink ref="F130" r:id="rId5" display="https://podminky.urs.cz/item/CS_URS_2025_02/612321111"/>
    <hyperlink ref="F136" r:id="rId6" display="https://podminky.urs.cz/item/CS_URS_2025_02/612321131"/>
    <hyperlink ref="F142" r:id="rId7" display="https://podminky.urs.cz/item/CS_URS_2025_02/631341162"/>
    <hyperlink ref="F146" r:id="rId8" display="https://podminky.urs.cz/item/CS_URS_2025_02/962031132"/>
    <hyperlink ref="F152" r:id="rId9" display="https://podminky.urs.cz/item/CS_URS_2025_02/965042131"/>
    <hyperlink ref="F155" r:id="rId10" display="https://podminky.urs.cz/item/CS_URS_2025_02/965081223"/>
    <hyperlink ref="F159" r:id="rId11" display="https://podminky.urs.cz/item/CS_URS_2025_02/997013111"/>
    <hyperlink ref="F162" r:id="rId12" display="https://podminky.urs.cz/item/CS_URS_2025_02/997013501"/>
    <hyperlink ref="F165" r:id="rId13" display="https://podminky.urs.cz/item/CS_URS_2025_02/997013509"/>
    <hyperlink ref="F168" r:id="rId14" display="https://podminky.urs.cz/item/CS_URS_2025_02/997013603"/>
    <hyperlink ref="F173" r:id="rId15" display="https://podminky.urs.cz/item/CS_URS_2025_02/711113111"/>
    <hyperlink ref="F177" r:id="rId16" display="https://podminky.urs.cz/item/CS_URS_2025_02/721173401"/>
    <hyperlink ref="F188" r:id="rId17" display="https://podminky.urs.cz/item/CS_URS_2025_02/721174005"/>
    <hyperlink ref="F203" r:id="rId18" display="https://podminky.urs.cz/item/CS_URS_2025_02/721174004"/>
    <hyperlink ref="F210" r:id="rId19" display="https://podminky.urs.cz/item/CS_URS_2025_02/721174042"/>
    <hyperlink ref="F224" r:id="rId20" display="https://podminky.urs.cz/item/CS_URS_2025_02/722174003"/>
    <hyperlink ref="F228" r:id="rId21" display="https://podminky.urs.cz/item/CS_URS_2025_02/722240102"/>
    <hyperlink ref="F231" r:id="rId22" display="https://podminky.urs.cz/item/CS_URS_2025_02/722174002"/>
    <hyperlink ref="F235" r:id="rId23" display="https://podminky.urs.cz/item/CS_URS_2025_02/722220152"/>
    <hyperlink ref="F240" r:id="rId24" display="https://podminky.urs.cz/item/CS_URS_2025_02/722240101"/>
    <hyperlink ref="F243" r:id="rId25" display="https://podminky.urs.cz/item/CS_URS_2025_02/722174001"/>
    <hyperlink ref="F247" r:id="rId26" display="https://podminky.urs.cz/item/CS_URS_2025_02/722220151"/>
    <hyperlink ref="F252" r:id="rId27" display="https://podminky.urs.cz/item/CS_URS_2025_02/722231141"/>
    <hyperlink ref="F256" r:id="rId28" display="https://podminky.urs.cz/item/CS_URS_2025_02/725110811"/>
    <hyperlink ref="F259" r:id="rId29" display="https://podminky.urs.cz/item/CS_URS_2025_02/725210821"/>
    <hyperlink ref="F262" r:id="rId30" display="https://podminky.urs.cz/item/CS_URS_2025_02/725220851"/>
    <hyperlink ref="F265" r:id="rId31" display="https://podminky.urs.cz/item/CS_URS_2025_02/725240812"/>
    <hyperlink ref="F268" r:id="rId32" display="https://podminky.urs.cz/item/CS_URS_2025_02/725112022"/>
    <hyperlink ref="F271" r:id="rId33" display="https://podminky.urs.cz/item/CS_URS_2025_02/725211602"/>
    <hyperlink ref="F274" r:id="rId34" display="https://podminky.urs.cz/item/CS_URS_2025_02/725241112"/>
    <hyperlink ref="F277" r:id="rId35" display="https://podminky.urs.cz/item/CS_URS_2025_02/725244103"/>
    <hyperlink ref="F280" r:id="rId36" display="https://podminky.urs.cz/item/CS_URS_2025_02/725331111"/>
    <hyperlink ref="F283" r:id="rId37" display="https://podminky.urs.cz/item/CS_URS_2025_02/725532343"/>
    <hyperlink ref="F286" r:id="rId38" display="https://podminky.urs.cz/item/CS_URS_2025_02/998725101"/>
    <hyperlink ref="F290" r:id="rId39" display="https://podminky.urs.cz/item/CS_URS_2025_02/733222304"/>
    <hyperlink ref="F294" r:id="rId40" display="https://podminky.urs.cz/item/CS_URS_2025_02/733291101"/>
    <hyperlink ref="F298" r:id="rId41" display="https://podminky.urs.cz/item/CS_URS_2025_02/734261418"/>
    <hyperlink ref="F302" r:id="rId42" display="https://podminky.urs.cz/item/CS_URS_2025_02/735151351"/>
    <hyperlink ref="F305" r:id="rId43" display="https://podminky.urs.cz/item/CS_URS_2025_02/735151361"/>
    <hyperlink ref="F309" r:id="rId44" display="https://podminky.urs.cz/item/CS_URS_2025_02/741112001"/>
    <hyperlink ref="F314" r:id="rId45" display="https://podminky.urs.cz/item/CS_URS_2025_02/741122015"/>
    <hyperlink ref="F319" r:id="rId46" display="https://podminky.urs.cz/item/CS_URS_2025_02/741122016"/>
    <hyperlink ref="F324" r:id="rId47" display="https://podminky.urs.cz/item/CS_URS_2025_02/741210001"/>
    <hyperlink ref="F329" r:id="rId48" display="https://podminky.urs.cz/item/CS_URS_2025_02/741310001"/>
    <hyperlink ref="F334" r:id="rId49" display="https://podminky.urs.cz/item/CS_URS_2025_02/741310003"/>
    <hyperlink ref="F337" r:id="rId50" display="https://podminky.urs.cz/item/CS_URS_2025_02/741313002"/>
    <hyperlink ref="F342" r:id="rId51" display="https://podminky.urs.cz/item/CS_URS_2025_02/741320101"/>
    <hyperlink ref="F349" r:id="rId52" display="https://podminky.urs.cz/item/CS_URS_2025_02/741321002"/>
    <hyperlink ref="F352" r:id="rId53" display="https://podminky.urs.cz/item/CS_URS_2025_02/741370002"/>
    <hyperlink ref="F358" r:id="rId54" display="https://podminky.urs.cz/item/CS_URS_2025_02/751510041"/>
    <hyperlink ref="F361" r:id="rId55" display="https://podminky.urs.cz/item/CS_URS_2025_02/751111011"/>
    <hyperlink ref="F367" r:id="rId56" display="https://podminky.urs.cz/item/CS_URS_2025_02/751111052"/>
    <hyperlink ref="F372" r:id="rId57" display="https://podminky.urs.cz/item/CS_URS_2025_02/751311241"/>
    <hyperlink ref="F387" r:id="rId58" display="https://podminky.urs.cz/item/CS_URS_2025_02/998763301"/>
    <hyperlink ref="F391" r:id="rId59" display="https://podminky.urs.cz/item/CS_URS_2025_02/766660001"/>
    <hyperlink ref="F398" r:id="rId60" display="https://podminky.urs.cz/item/CS_URS_2025_02/998766101"/>
    <hyperlink ref="F402" r:id="rId61" display="https://podminky.urs.cz/item/CS_URS_2025_02/771573810"/>
    <hyperlink ref="F408" r:id="rId62" display="https://podminky.urs.cz/item/CS_URS_2025_02/771111011"/>
    <hyperlink ref="F414" r:id="rId63" display="https://podminky.urs.cz/item/CS_URS_2025_02/771121011"/>
    <hyperlink ref="F420" r:id="rId64" display="https://podminky.urs.cz/item/CS_URS_2025_02/771151022"/>
    <hyperlink ref="F426" r:id="rId65" display="https://podminky.urs.cz/item/CS_URS_2025_02/771574415"/>
    <hyperlink ref="F436" r:id="rId66" display="https://podminky.urs.cz/item/CS_URS_2025_02/781471810"/>
    <hyperlink ref="F441" r:id="rId67" display="https://podminky.urs.cz/item/CS_URS_2025_02/781121011"/>
    <hyperlink ref="F447" r:id="rId68" display="https://podminky.urs.cz/item/CS_URS_2025_02/781131112"/>
    <hyperlink ref="F452" r:id="rId69" display="https://podminky.urs.cz/item/CS_URS_2025_02/781131241"/>
    <hyperlink ref="F455" r:id="rId70" display="https://podminky.urs.cz/item/CS_URS_2025_02/781131242"/>
    <hyperlink ref="F458" r:id="rId71" display="https://podminky.urs.cz/item/CS_URS_2025_02/781131251"/>
    <hyperlink ref="F461" r:id="rId72" display="https://podminky.urs.cz/item/CS_URS_2025_02/781131264"/>
    <hyperlink ref="F467" r:id="rId73" display="https://podminky.urs.cz/item/CS_URS_2025_02/781151031"/>
    <hyperlink ref="F473" r:id="rId74" display="https://podminky.urs.cz/item/CS_URS_2025_02/781472215"/>
    <hyperlink ref="F481" r:id="rId75" display="https://podminky.urs.cz/item/CS_URS_2025_02/998781101"/>
    <hyperlink ref="F485" r:id="rId76" display="https://podminky.urs.cz/item/CS_URS_2025_02/784111031"/>
    <hyperlink ref="F490" r:id="rId77" display="https://podminky.urs.cz/item/CS_URS_2025_02/784121001"/>
    <hyperlink ref="F495" r:id="rId78" display="https://podminky.urs.cz/item/CS_URS_2025_02/784121011"/>
    <hyperlink ref="F498" r:id="rId79" display="https://podminky.urs.cz/item/CS_URS_2025_02/784161201"/>
    <hyperlink ref="F501" r:id="rId80" display="https://podminky.urs.cz/item/CS_URS_2025_02/784171101"/>
    <hyperlink ref="F506" r:id="rId81" display="https://podminky.urs.cz/item/CS_URS_2025_02/784181101"/>
    <hyperlink ref="F511" r:id="rId82" display="https://podminky.urs.cz/item/CS_URS_2025_02/784211001"/>
    <hyperlink ref="F516" r:id="rId83" display="https://podminky.urs.cz/item/CS_URS_2025_02/784221101"/>
    <hyperlink ref="F523" r:id="rId84" display="https://podminky.urs.cz/item/CS_URS_2025_02/46811122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5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1"/>
      <c r="C3" s="132"/>
      <c r="D3" s="132"/>
      <c r="E3" s="132"/>
      <c r="F3" s="132"/>
      <c r="G3" s="132"/>
      <c r="H3" s="22"/>
    </row>
    <row r="4" s="1" customFormat="1" ht="24.96" customHeight="1">
      <c r="B4" s="22"/>
      <c r="C4" s="133" t="s">
        <v>1276</v>
      </c>
      <c r="H4" s="22"/>
    </row>
    <row r="5" s="1" customFormat="1" ht="12" customHeight="1">
      <c r="B5" s="22"/>
      <c r="C5" s="274" t="s">
        <v>13</v>
      </c>
      <c r="D5" s="143" t="s">
        <v>14</v>
      </c>
      <c r="E5" s="1"/>
      <c r="F5" s="1"/>
      <c r="H5" s="22"/>
    </row>
    <row r="6" s="1" customFormat="1" ht="36.96" customHeight="1">
      <c r="B6" s="22"/>
      <c r="C6" s="275" t="s">
        <v>16</v>
      </c>
      <c r="D6" s="276" t="s">
        <v>17</v>
      </c>
      <c r="E6" s="1"/>
      <c r="F6" s="1"/>
      <c r="H6" s="22"/>
    </row>
    <row r="7" s="1" customFormat="1" ht="16.5" customHeight="1">
      <c r="B7" s="22"/>
      <c r="C7" s="135" t="s">
        <v>23</v>
      </c>
      <c r="D7" s="140" t="str">
        <f>'Rekapitulace stavby'!AN8</f>
        <v>2. 11. 2025</v>
      </c>
      <c r="H7" s="22"/>
    </row>
    <row r="8" s="2" customFormat="1" ht="10.8" customHeight="1">
      <c r="A8" s="40"/>
      <c r="B8" s="46"/>
      <c r="C8" s="40"/>
      <c r="D8" s="40"/>
      <c r="E8" s="40"/>
      <c r="F8" s="40"/>
      <c r="G8" s="40"/>
      <c r="H8" s="46"/>
    </row>
    <row r="9" s="11" customFormat="1" ht="29.28" customHeight="1">
      <c r="A9" s="180"/>
      <c r="B9" s="277"/>
      <c r="C9" s="278" t="s">
        <v>50</v>
      </c>
      <c r="D9" s="279" t="s">
        <v>51</v>
      </c>
      <c r="E9" s="279" t="s">
        <v>157</v>
      </c>
      <c r="F9" s="280" t="s">
        <v>1277</v>
      </c>
      <c r="G9" s="180"/>
      <c r="H9" s="277"/>
    </row>
    <row r="10" s="2" customFormat="1" ht="26.4" customHeight="1">
      <c r="A10" s="40"/>
      <c r="B10" s="46"/>
      <c r="C10" s="281" t="s">
        <v>74</v>
      </c>
      <c r="D10" s="281" t="s">
        <v>75</v>
      </c>
      <c r="E10" s="40"/>
      <c r="F10" s="40"/>
      <c r="G10" s="40"/>
      <c r="H10" s="46"/>
    </row>
    <row r="11" s="2" customFormat="1" ht="16.8" customHeight="1">
      <c r="A11" s="40"/>
      <c r="B11" s="46"/>
      <c r="C11" s="282" t="s">
        <v>83</v>
      </c>
      <c r="D11" s="283" t="s">
        <v>84</v>
      </c>
      <c r="E11" s="284" t="s">
        <v>19</v>
      </c>
      <c r="F11" s="285">
        <v>10.731999999999999</v>
      </c>
      <c r="G11" s="40"/>
      <c r="H11" s="46"/>
    </row>
    <row r="12" s="2" customFormat="1" ht="16.8" customHeight="1">
      <c r="A12" s="40"/>
      <c r="B12" s="46"/>
      <c r="C12" s="286" t="s">
        <v>19</v>
      </c>
      <c r="D12" s="286" t="s">
        <v>85</v>
      </c>
      <c r="E12" s="19" t="s">
        <v>19</v>
      </c>
      <c r="F12" s="287">
        <v>10.731999999999999</v>
      </c>
      <c r="G12" s="40"/>
      <c r="H12" s="46"/>
    </row>
    <row r="13" s="2" customFormat="1" ht="16.8" customHeight="1">
      <c r="A13" s="40"/>
      <c r="B13" s="46"/>
      <c r="C13" s="286" t="s">
        <v>19</v>
      </c>
      <c r="D13" s="286" t="s">
        <v>824</v>
      </c>
      <c r="E13" s="19" t="s">
        <v>19</v>
      </c>
      <c r="F13" s="287">
        <v>10.731999999999999</v>
      </c>
      <c r="G13" s="40"/>
      <c r="H13" s="46"/>
    </row>
    <row r="14" s="2" customFormat="1" ht="16.8" customHeight="1">
      <c r="A14" s="40"/>
      <c r="B14" s="46"/>
      <c r="C14" s="288" t="s">
        <v>1278</v>
      </c>
      <c r="D14" s="40"/>
      <c r="E14" s="40"/>
      <c r="F14" s="40"/>
      <c r="G14" s="40"/>
      <c r="H14" s="46"/>
    </row>
    <row r="15" s="2" customFormat="1" ht="16.8" customHeight="1">
      <c r="A15" s="40"/>
      <c r="B15" s="46"/>
      <c r="C15" s="286" t="s">
        <v>201</v>
      </c>
      <c r="D15" s="286" t="s">
        <v>202</v>
      </c>
      <c r="E15" s="19" t="s">
        <v>203</v>
      </c>
      <c r="F15" s="287">
        <v>10.731999999999999</v>
      </c>
      <c r="G15" s="40"/>
      <c r="H15" s="46"/>
    </row>
    <row r="16" s="2" customFormat="1" ht="16.8" customHeight="1">
      <c r="A16" s="40"/>
      <c r="B16" s="46"/>
      <c r="C16" s="282" t="s">
        <v>1279</v>
      </c>
      <c r="D16" s="283" t="s">
        <v>1280</v>
      </c>
      <c r="E16" s="284" t="s">
        <v>19</v>
      </c>
      <c r="F16" s="285">
        <v>3</v>
      </c>
      <c r="G16" s="40"/>
      <c r="H16" s="46"/>
    </row>
    <row r="17" s="2" customFormat="1" ht="16.8" customHeight="1">
      <c r="A17" s="40"/>
      <c r="B17" s="46"/>
      <c r="C17" s="286" t="s">
        <v>19</v>
      </c>
      <c r="D17" s="286" t="s">
        <v>86</v>
      </c>
      <c r="E17" s="19" t="s">
        <v>19</v>
      </c>
      <c r="F17" s="287">
        <v>3</v>
      </c>
      <c r="G17" s="40"/>
      <c r="H17" s="46"/>
    </row>
    <row r="18" s="2" customFormat="1" ht="16.8" customHeight="1">
      <c r="A18" s="40"/>
      <c r="B18" s="46"/>
      <c r="C18" s="286" t="s">
        <v>19</v>
      </c>
      <c r="D18" s="286" t="s">
        <v>824</v>
      </c>
      <c r="E18" s="19" t="s">
        <v>19</v>
      </c>
      <c r="F18" s="287">
        <v>3</v>
      </c>
      <c r="G18" s="40"/>
      <c r="H18" s="46"/>
    </row>
    <row r="19" s="2" customFormat="1" ht="16.8" customHeight="1">
      <c r="A19" s="40"/>
      <c r="B19" s="46"/>
      <c r="C19" s="282" t="s">
        <v>1281</v>
      </c>
      <c r="D19" s="283" t="s">
        <v>1282</v>
      </c>
      <c r="E19" s="284" t="s">
        <v>19</v>
      </c>
      <c r="F19" s="285">
        <v>15.17</v>
      </c>
      <c r="G19" s="40"/>
      <c r="H19" s="46"/>
    </row>
    <row r="20" s="2" customFormat="1" ht="16.8" customHeight="1">
      <c r="A20" s="40"/>
      <c r="B20" s="46"/>
      <c r="C20" s="286" t="s">
        <v>19</v>
      </c>
      <c r="D20" s="286" t="s">
        <v>1283</v>
      </c>
      <c r="E20" s="19" t="s">
        <v>19</v>
      </c>
      <c r="F20" s="287">
        <v>15.17</v>
      </c>
      <c r="G20" s="40"/>
      <c r="H20" s="46"/>
    </row>
    <row r="21" s="2" customFormat="1" ht="16.8" customHeight="1">
      <c r="A21" s="40"/>
      <c r="B21" s="46"/>
      <c r="C21" s="286" t="s">
        <v>19</v>
      </c>
      <c r="D21" s="286" t="s">
        <v>824</v>
      </c>
      <c r="E21" s="19" t="s">
        <v>19</v>
      </c>
      <c r="F21" s="287">
        <v>15.17</v>
      </c>
      <c r="G21" s="40"/>
      <c r="H21" s="46"/>
    </row>
    <row r="22" s="2" customFormat="1" ht="16.8" customHeight="1">
      <c r="A22" s="40"/>
      <c r="B22" s="46"/>
      <c r="C22" s="282" t="s">
        <v>1284</v>
      </c>
      <c r="D22" s="283" t="s">
        <v>1285</v>
      </c>
      <c r="E22" s="284" t="s">
        <v>19</v>
      </c>
      <c r="F22" s="285">
        <v>2.8199999999999998</v>
      </c>
      <c r="G22" s="40"/>
      <c r="H22" s="46"/>
    </row>
    <row r="23" s="2" customFormat="1" ht="16.8" customHeight="1">
      <c r="A23" s="40"/>
      <c r="B23" s="46"/>
      <c r="C23" s="286" t="s">
        <v>19</v>
      </c>
      <c r="D23" s="286" t="s">
        <v>1286</v>
      </c>
      <c r="E23" s="19" t="s">
        <v>19</v>
      </c>
      <c r="F23" s="287">
        <v>2.8199999999999998</v>
      </c>
      <c r="G23" s="40"/>
      <c r="H23" s="46"/>
    </row>
    <row r="24" s="2" customFormat="1" ht="16.8" customHeight="1">
      <c r="A24" s="40"/>
      <c r="B24" s="46"/>
      <c r="C24" s="286" t="s">
        <v>19</v>
      </c>
      <c r="D24" s="286" t="s">
        <v>824</v>
      </c>
      <c r="E24" s="19" t="s">
        <v>19</v>
      </c>
      <c r="F24" s="287">
        <v>2.8199999999999998</v>
      </c>
      <c r="G24" s="40"/>
      <c r="H24" s="46"/>
    </row>
    <row r="25" s="2" customFormat="1" ht="16.8" customHeight="1">
      <c r="A25" s="40"/>
      <c r="B25" s="46"/>
      <c r="C25" s="282" t="s">
        <v>1287</v>
      </c>
      <c r="D25" s="283" t="s">
        <v>1288</v>
      </c>
      <c r="E25" s="284" t="s">
        <v>19</v>
      </c>
      <c r="F25" s="285">
        <v>15.779</v>
      </c>
      <c r="G25" s="40"/>
      <c r="H25" s="46"/>
    </row>
    <row r="26" s="2" customFormat="1" ht="16.8" customHeight="1">
      <c r="A26" s="40"/>
      <c r="B26" s="46"/>
      <c r="C26" s="286" t="s">
        <v>19</v>
      </c>
      <c r="D26" s="286" t="s">
        <v>1289</v>
      </c>
      <c r="E26" s="19" t="s">
        <v>19</v>
      </c>
      <c r="F26" s="287">
        <v>15.779</v>
      </c>
      <c r="G26" s="40"/>
      <c r="H26" s="46"/>
    </row>
    <row r="27" s="2" customFormat="1" ht="16.8" customHeight="1">
      <c r="A27" s="40"/>
      <c r="B27" s="46"/>
      <c r="C27" s="286" t="s">
        <v>19</v>
      </c>
      <c r="D27" s="286" t="s">
        <v>824</v>
      </c>
      <c r="E27" s="19" t="s">
        <v>19</v>
      </c>
      <c r="F27" s="287">
        <v>15.779</v>
      </c>
      <c r="G27" s="40"/>
      <c r="H27" s="46"/>
    </row>
    <row r="28" s="2" customFormat="1" ht="16.8" customHeight="1">
      <c r="A28" s="40"/>
      <c r="B28" s="46"/>
      <c r="C28" s="282" t="s">
        <v>87</v>
      </c>
      <c r="D28" s="283" t="s">
        <v>88</v>
      </c>
      <c r="E28" s="284" t="s">
        <v>19</v>
      </c>
      <c r="F28" s="285">
        <v>2.8199999999999998</v>
      </c>
      <c r="G28" s="40"/>
      <c r="H28" s="46"/>
    </row>
    <row r="29" s="2" customFormat="1" ht="16.8" customHeight="1">
      <c r="A29" s="40"/>
      <c r="B29" s="46"/>
      <c r="C29" s="286" t="s">
        <v>19</v>
      </c>
      <c r="D29" s="286" t="s">
        <v>1286</v>
      </c>
      <c r="E29" s="19" t="s">
        <v>19</v>
      </c>
      <c r="F29" s="287">
        <v>2.8199999999999998</v>
      </c>
      <c r="G29" s="40"/>
      <c r="H29" s="46"/>
    </row>
    <row r="30" s="2" customFormat="1" ht="16.8" customHeight="1">
      <c r="A30" s="40"/>
      <c r="B30" s="46"/>
      <c r="C30" s="286" t="s">
        <v>19</v>
      </c>
      <c r="D30" s="286" t="s">
        <v>824</v>
      </c>
      <c r="E30" s="19" t="s">
        <v>19</v>
      </c>
      <c r="F30" s="287">
        <v>2.8199999999999998</v>
      </c>
      <c r="G30" s="40"/>
      <c r="H30" s="46"/>
    </row>
    <row r="31" s="2" customFormat="1" ht="16.8" customHeight="1">
      <c r="A31" s="40"/>
      <c r="B31" s="46"/>
      <c r="C31" s="288" t="s">
        <v>1278</v>
      </c>
      <c r="D31" s="40"/>
      <c r="E31" s="40"/>
      <c r="F31" s="40"/>
      <c r="G31" s="40"/>
      <c r="H31" s="46"/>
    </row>
    <row r="32" s="2" customFormat="1" ht="16.8" customHeight="1">
      <c r="A32" s="40"/>
      <c r="B32" s="46"/>
      <c r="C32" s="286" t="s">
        <v>864</v>
      </c>
      <c r="D32" s="286" t="s">
        <v>865</v>
      </c>
      <c r="E32" s="19" t="s">
        <v>260</v>
      </c>
      <c r="F32" s="287">
        <v>2.8199999999999998</v>
      </c>
      <c r="G32" s="40"/>
      <c r="H32" s="46"/>
    </row>
    <row r="33" s="2" customFormat="1" ht="16.8" customHeight="1">
      <c r="A33" s="40"/>
      <c r="B33" s="46"/>
      <c r="C33" s="282" t="s">
        <v>91</v>
      </c>
      <c r="D33" s="283" t="s">
        <v>92</v>
      </c>
      <c r="E33" s="284" t="s">
        <v>19</v>
      </c>
      <c r="F33" s="285">
        <v>35.351999999999997</v>
      </c>
      <c r="G33" s="40"/>
      <c r="H33" s="46"/>
    </row>
    <row r="34" s="2" customFormat="1" ht="16.8" customHeight="1">
      <c r="A34" s="40"/>
      <c r="B34" s="46"/>
      <c r="C34" s="286" t="s">
        <v>19</v>
      </c>
      <c r="D34" s="286" t="s">
        <v>93</v>
      </c>
      <c r="E34" s="19" t="s">
        <v>19</v>
      </c>
      <c r="F34" s="287">
        <v>35.351999999999997</v>
      </c>
      <c r="G34" s="40"/>
      <c r="H34" s="46"/>
    </row>
    <row r="35" s="2" customFormat="1" ht="16.8" customHeight="1">
      <c r="A35" s="40"/>
      <c r="B35" s="46"/>
      <c r="C35" s="286" t="s">
        <v>19</v>
      </c>
      <c r="D35" s="286" t="s">
        <v>824</v>
      </c>
      <c r="E35" s="19" t="s">
        <v>19</v>
      </c>
      <c r="F35" s="287">
        <v>35.351999999999997</v>
      </c>
      <c r="G35" s="40"/>
      <c r="H35" s="46"/>
    </row>
    <row r="36" s="2" customFormat="1" ht="16.8" customHeight="1">
      <c r="A36" s="40"/>
      <c r="B36" s="46"/>
      <c r="C36" s="288" t="s">
        <v>1278</v>
      </c>
      <c r="D36" s="40"/>
      <c r="E36" s="40"/>
      <c r="F36" s="40"/>
      <c r="G36" s="40"/>
      <c r="H36" s="46"/>
    </row>
    <row r="37" s="2" customFormat="1">
      <c r="A37" s="40"/>
      <c r="B37" s="46"/>
      <c r="C37" s="286" t="s">
        <v>719</v>
      </c>
      <c r="D37" s="286" t="s">
        <v>720</v>
      </c>
      <c r="E37" s="19" t="s">
        <v>203</v>
      </c>
      <c r="F37" s="287">
        <v>35.351999999999997</v>
      </c>
      <c r="G37" s="40"/>
      <c r="H37" s="46"/>
    </row>
    <row r="38" s="2" customFormat="1" ht="16.8" customHeight="1">
      <c r="A38" s="40"/>
      <c r="B38" s="46"/>
      <c r="C38" s="282" t="s">
        <v>1046</v>
      </c>
      <c r="D38" s="283" t="s">
        <v>1290</v>
      </c>
      <c r="E38" s="284" t="s">
        <v>19</v>
      </c>
      <c r="F38" s="285">
        <v>15.17</v>
      </c>
      <c r="G38" s="40"/>
      <c r="H38" s="46"/>
    </row>
    <row r="39" s="2" customFormat="1" ht="16.8" customHeight="1">
      <c r="A39" s="40"/>
      <c r="B39" s="46"/>
      <c r="C39" s="286" t="s">
        <v>19</v>
      </c>
      <c r="D39" s="286" t="s">
        <v>1291</v>
      </c>
      <c r="E39" s="19" t="s">
        <v>19</v>
      </c>
      <c r="F39" s="287">
        <v>15.17</v>
      </c>
      <c r="G39" s="40"/>
      <c r="H39" s="46"/>
    </row>
    <row r="40" s="2" customFormat="1" ht="16.8" customHeight="1">
      <c r="A40" s="40"/>
      <c r="B40" s="46"/>
      <c r="C40" s="286" t="s">
        <v>19</v>
      </c>
      <c r="D40" s="286" t="s">
        <v>824</v>
      </c>
      <c r="E40" s="19" t="s">
        <v>19</v>
      </c>
      <c r="F40" s="287">
        <v>15.17</v>
      </c>
      <c r="G40" s="40"/>
      <c r="H40" s="46"/>
    </row>
    <row r="41" s="2" customFormat="1" ht="16.8" customHeight="1">
      <c r="A41" s="40"/>
      <c r="B41" s="46"/>
      <c r="C41" s="282" t="s">
        <v>1292</v>
      </c>
      <c r="D41" s="283" t="s">
        <v>1293</v>
      </c>
      <c r="E41" s="284" t="s">
        <v>19</v>
      </c>
      <c r="F41" s="285">
        <v>3.3500000000000001</v>
      </c>
      <c r="G41" s="40"/>
      <c r="H41" s="46"/>
    </row>
    <row r="42" s="2" customFormat="1" ht="16.8" customHeight="1">
      <c r="A42" s="40"/>
      <c r="B42" s="46"/>
      <c r="C42" s="286" t="s">
        <v>19</v>
      </c>
      <c r="D42" s="286" t="s">
        <v>1294</v>
      </c>
      <c r="E42" s="19" t="s">
        <v>19</v>
      </c>
      <c r="F42" s="287">
        <v>3.3500000000000001</v>
      </c>
      <c r="G42" s="40"/>
      <c r="H42" s="46"/>
    </row>
    <row r="43" s="2" customFormat="1" ht="16.8" customHeight="1">
      <c r="A43" s="40"/>
      <c r="B43" s="46"/>
      <c r="C43" s="286" t="s">
        <v>19</v>
      </c>
      <c r="D43" s="286" t="s">
        <v>824</v>
      </c>
      <c r="E43" s="19" t="s">
        <v>19</v>
      </c>
      <c r="F43" s="287">
        <v>3.3500000000000001</v>
      </c>
      <c r="G43" s="40"/>
      <c r="H43" s="46"/>
    </row>
    <row r="44" s="2" customFormat="1" ht="16.8" customHeight="1">
      <c r="A44" s="40"/>
      <c r="B44" s="46"/>
      <c r="C44" s="282" t="s">
        <v>1295</v>
      </c>
      <c r="D44" s="283" t="s">
        <v>1296</v>
      </c>
      <c r="E44" s="284" t="s">
        <v>19</v>
      </c>
      <c r="F44" s="285">
        <v>15.17</v>
      </c>
      <c r="G44" s="40"/>
      <c r="H44" s="46"/>
    </row>
    <row r="45" s="2" customFormat="1" ht="16.8" customHeight="1">
      <c r="A45" s="40"/>
      <c r="B45" s="46"/>
      <c r="C45" s="286" t="s">
        <v>19</v>
      </c>
      <c r="D45" s="286" t="s">
        <v>1283</v>
      </c>
      <c r="E45" s="19" t="s">
        <v>19</v>
      </c>
      <c r="F45" s="287">
        <v>15.17</v>
      </c>
      <c r="G45" s="40"/>
      <c r="H45" s="46"/>
    </row>
    <row r="46" s="2" customFormat="1" ht="16.8" customHeight="1">
      <c r="A46" s="40"/>
      <c r="B46" s="46"/>
      <c r="C46" s="286" t="s">
        <v>19</v>
      </c>
      <c r="D46" s="286" t="s">
        <v>824</v>
      </c>
      <c r="E46" s="19" t="s">
        <v>19</v>
      </c>
      <c r="F46" s="287">
        <v>15.17</v>
      </c>
      <c r="G46" s="40"/>
      <c r="H46" s="46"/>
    </row>
    <row r="47" s="2" customFormat="1" ht="16.8" customHeight="1">
      <c r="A47" s="40"/>
      <c r="B47" s="46"/>
      <c r="C47" s="282" t="s">
        <v>1297</v>
      </c>
      <c r="D47" s="283" t="s">
        <v>1298</v>
      </c>
      <c r="E47" s="284" t="s">
        <v>19</v>
      </c>
      <c r="F47" s="285">
        <v>15.779</v>
      </c>
      <c r="G47" s="40"/>
      <c r="H47" s="46"/>
    </row>
    <row r="48" s="2" customFormat="1" ht="16.8" customHeight="1">
      <c r="A48" s="40"/>
      <c r="B48" s="46"/>
      <c r="C48" s="286" t="s">
        <v>19</v>
      </c>
      <c r="D48" s="286" t="s">
        <v>1289</v>
      </c>
      <c r="E48" s="19" t="s">
        <v>19</v>
      </c>
      <c r="F48" s="287">
        <v>15.779</v>
      </c>
      <c r="G48" s="40"/>
      <c r="H48" s="46"/>
    </row>
    <row r="49" s="2" customFormat="1" ht="16.8" customHeight="1">
      <c r="A49" s="40"/>
      <c r="B49" s="46"/>
      <c r="C49" s="286" t="s">
        <v>19</v>
      </c>
      <c r="D49" s="286" t="s">
        <v>824</v>
      </c>
      <c r="E49" s="19" t="s">
        <v>19</v>
      </c>
      <c r="F49" s="287">
        <v>15.779</v>
      </c>
      <c r="G49" s="40"/>
      <c r="H49" s="46"/>
    </row>
    <row r="50" s="2" customFormat="1" ht="16.8" customHeight="1">
      <c r="A50" s="40"/>
      <c r="B50" s="46"/>
      <c r="C50" s="282" t="s">
        <v>1049</v>
      </c>
      <c r="D50" s="283" t="s">
        <v>1299</v>
      </c>
      <c r="E50" s="284" t="s">
        <v>19</v>
      </c>
      <c r="F50" s="285">
        <v>8.3059999999999992</v>
      </c>
      <c r="G50" s="40"/>
      <c r="H50" s="46"/>
    </row>
    <row r="51" s="2" customFormat="1" ht="16.8" customHeight="1">
      <c r="A51" s="40"/>
      <c r="B51" s="46"/>
      <c r="C51" s="286" t="s">
        <v>19</v>
      </c>
      <c r="D51" s="286" t="s">
        <v>1300</v>
      </c>
      <c r="E51" s="19" t="s">
        <v>19</v>
      </c>
      <c r="F51" s="287">
        <v>8.3059999999999992</v>
      </c>
      <c r="G51" s="40"/>
      <c r="H51" s="46"/>
    </row>
    <row r="52" s="2" customFormat="1" ht="16.8" customHeight="1">
      <c r="A52" s="40"/>
      <c r="B52" s="46"/>
      <c r="C52" s="286" t="s">
        <v>19</v>
      </c>
      <c r="D52" s="286" t="s">
        <v>824</v>
      </c>
      <c r="E52" s="19" t="s">
        <v>19</v>
      </c>
      <c r="F52" s="287">
        <v>8.3059999999999992</v>
      </c>
      <c r="G52" s="40"/>
      <c r="H52" s="46"/>
    </row>
    <row r="53" s="2" customFormat="1" ht="16.8" customHeight="1">
      <c r="A53" s="40"/>
      <c r="B53" s="46"/>
      <c r="C53" s="282" t="s">
        <v>94</v>
      </c>
      <c r="D53" s="283" t="s">
        <v>95</v>
      </c>
      <c r="E53" s="284" t="s">
        <v>19</v>
      </c>
      <c r="F53" s="285">
        <v>2</v>
      </c>
      <c r="G53" s="40"/>
      <c r="H53" s="46"/>
    </row>
    <row r="54" s="2" customFormat="1" ht="16.8" customHeight="1">
      <c r="A54" s="40"/>
      <c r="B54" s="46"/>
      <c r="C54" s="286" t="s">
        <v>19</v>
      </c>
      <c r="D54" s="286" t="s">
        <v>79</v>
      </c>
      <c r="E54" s="19" t="s">
        <v>19</v>
      </c>
      <c r="F54" s="287">
        <v>2</v>
      </c>
      <c r="G54" s="40"/>
      <c r="H54" s="46"/>
    </row>
    <row r="55" s="2" customFormat="1" ht="16.8" customHeight="1">
      <c r="A55" s="40"/>
      <c r="B55" s="46"/>
      <c r="C55" s="286" t="s">
        <v>19</v>
      </c>
      <c r="D55" s="286" t="s">
        <v>824</v>
      </c>
      <c r="E55" s="19" t="s">
        <v>19</v>
      </c>
      <c r="F55" s="287">
        <v>2</v>
      </c>
      <c r="G55" s="40"/>
      <c r="H55" s="46"/>
    </row>
    <row r="56" s="2" customFormat="1" ht="16.8" customHeight="1">
      <c r="A56" s="40"/>
      <c r="B56" s="46"/>
      <c r="C56" s="288" t="s">
        <v>1278</v>
      </c>
      <c r="D56" s="40"/>
      <c r="E56" s="40"/>
      <c r="F56" s="40"/>
      <c r="G56" s="40"/>
      <c r="H56" s="46"/>
    </row>
    <row r="57" s="2" customFormat="1" ht="16.8" customHeight="1">
      <c r="A57" s="40"/>
      <c r="B57" s="46"/>
      <c r="C57" s="286" t="s">
        <v>430</v>
      </c>
      <c r="D57" s="286" t="s">
        <v>431</v>
      </c>
      <c r="E57" s="19" t="s">
        <v>432</v>
      </c>
      <c r="F57" s="287">
        <v>2</v>
      </c>
      <c r="G57" s="40"/>
      <c r="H57" s="46"/>
    </row>
    <row r="58" s="2" customFormat="1" ht="16.8" customHeight="1">
      <c r="A58" s="40"/>
      <c r="B58" s="46"/>
      <c r="C58" s="282" t="s">
        <v>1301</v>
      </c>
      <c r="D58" s="283" t="s">
        <v>1302</v>
      </c>
      <c r="E58" s="284" t="s">
        <v>19</v>
      </c>
      <c r="F58" s="285">
        <v>27.442</v>
      </c>
      <c r="G58" s="40"/>
      <c r="H58" s="46"/>
    </row>
    <row r="59" s="2" customFormat="1" ht="16.8" customHeight="1">
      <c r="A59" s="40"/>
      <c r="B59" s="46"/>
      <c r="C59" s="286" t="s">
        <v>19</v>
      </c>
      <c r="D59" s="286" t="s">
        <v>1056</v>
      </c>
      <c r="E59" s="19" t="s">
        <v>19</v>
      </c>
      <c r="F59" s="287">
        <v>27.442</v>
      </c>
      <c r="G59" s="40"/>
      <c r="H59" s="46"/>
    </row>
    <row r="60" s="2" customFormat="1" ht="16.8" customHeight="1">
      <c r="A60" s="40"/>
      <c r="B60" s="46"/>
      <c r="C60" s="286" t="s">
        <v>19</v>
      </c>
      <c r="D60" s="286" t="s">
        <v>824</v>
      </c>
      <c r="E60" s="19" t="s">
        <v>19</v>
      </c>
      <c r="F60" s="287">
        <v>27.442</v>
      </c>
      <c r="G60" s="40"/>
      <c r="H60" s="46"/>
    </row>
    <row r="61" s="2" customFormat="1" ht="16.8" customHeight="1">
      <c r="A61" s="40"/>
      <c r="B61" s="46"/>
      <c r="C61" s="282" t="s">
        <v>96</v>
      </c>
      <c r="D61" s="283" t="s">
        <v>97</v>
      </c>
      <c r="E61" s="284" t="s">
        <v>19</v>
      </c>
      <c r="F61" s="285">
        <v>1</v>
      </c>
      <c r="G61" s="40"/>
      <c r="H61" s="46"/>
    </row>
    <row r="62" s="2" customFormat="1" ht="16.8" customHeight="1">
      <c r="A62" s="40"/>
      <c r="B62" s="46"/>
      <c r="C62" s="286" t="s">
        <v>19</v>
      </c>
      <c r="D62" s="286" t="s">
        <v>77</v>
      </c>
      <c r="E62" s="19" t="s">
        <v>19</v>
      </c>
      <c r="F62" s="287">
        <v>1</v>
      </c>
      <c r="G62" s="40"/>
      <c r="H62" s="46"/>
    </row>
    <row r="63" s="2" customFormat="1" ht="16.8" customHeight="1">
      <c r="A63" s="40"/>
      <c r="B63" s="46"/>
      <c r="C63" s="286" t="s">
        <v>19</v>
      </c>
      <c r="D63" s="286" t="s">
        <v>824</v>
      </c>
      <c r="E63" s="19" t="s">
        <v>19</v>
      </c>
      <c r="F63" s="287">
        <v>1</v>
      </c>
      <c r="G63" s="40"/>
      <c r="H63" s="46"/>
    </row>
    <row r="64" s="2" customFormat="1" ht="16.8" customHeight="1">
      <c r="A64" s="40"/>
      <c r="B64" s="46"/>
      <c r="C64" s="288" t="s">
        <v>1278</v>
      </c>
      <c r="D64" s="40"/>
      <c r="E64" s="40"/>
      <c r="F64" s="40"/>
      <c r="G64" s="40"/>
      <c r="H64" s="46"/>
    </row>
    <row r="65" s="2" customFormat="1" ht="16.8" customHeight="1">
      <c r="A65" s="40"/>
      <c r="B65" s="46"/>
      <c r="C65" s="286" t="s">
        <v>438</v>
      </c>
      <c r="D65" s="286" t="s">
        <v>439</v>
      </c>
      <c r="E65" s="19" t="s">
        <v>432</v>
      </c>
      <c r="F65" s="287">
        <v>1</v>
      </c>
      <c r="G65" s="40"/>
      <c r="H65" s="46"/>
    </row>
    <row r="66" s="2" customFormat="1" ht="16.8" customHeight="1">
      <c r="A66" s="40"/>
      <c r="B66" s="46"/>
      <c r="C66" s="282" t="s">
        <v>1054</v>
      </c>
      <c r="D66" s="283" t="s">
        <v>1303</v>
      </c>
      <c r="E66" s="284" t="s">
        <v>19</v>
      </c>
      <c r="F66" s="285">
        <v>105.17</v>
      </c>
      <c r="G66" s="40"/>
      <c r="H66" s="46"/>
    </row>
    <row r="67" s="2" customFormat="1" ht="16.8" customHeight="1">
      <c r="A67" s="40"/>
      <c r="B67" s="46"/>
      <c r="C67" s="286" t="s">
        <v>19</v>
      </c>
      <c r="D67" s="286" t="s">
        <v>1304</v>
      </c>
      <c r="E67" s="19" t="s">
        <v>19</v>
      </c>
      <c r="F67" s="287">
        <v>105.17</v>
      </c>
      <c r="G67" s="40"/>
      <c r="H67" s="46"/>
    </row>
    <row r="68" s="2" customFormat="1" ht="16.8" customHeight="1">
      <c r="A68" s="40"/>
      <c r="B68" s="46"/>
      <c r="C68" s="286" t="s">
        <v>19</v>
      </c>
      <c r="D68" s="286" t="s">
        <v>824</v>
      </c>
      <c r="E68" s="19" t="s">
        <v>19</v>
      </c>
      <c r="F68" s="287">
        <v>105.17</v>
      </c>
      <c r="G68" s="40"/>
      <c r="H68" s="46"/>
    </row>
    <row r="69" s="2" customFormat="1" ht="16.8" customHeight="1">
      <c r="A69" s="40"/>
      <c r="B69" s="46"/>
      <c r="C69" s="288" t="s">
        <v>1278</v>
      </c>
      <c r="D69" s="40"/>
      <c r="E69" s="40"/>
      <c r="F69" s="40"/>
      <c r="G69" s="40"/>
      <c r="H69" s="46"/>
    </row>
    <row r="70" s="2" customFormat="1" ht="16.8" customHeight="1">
      <c r="A70" s="40"/>
      <c r="B70" s="46"/>
      <c r="C70" s="286" t="s">
        <v>802</v>
      </c>
      <c r="D70" s="286" t="s">
        <v>803</v>
      </c>
      <c r="E70" s="19" t="s">
        <v>203</v>
      </c>
      <c r="F70" s="287">
        <v>35.305</v>
      </c>
      <c r="G70" s="40"/>
      <c r="H70" s="46"/>
    </row>
    <row r="71" s="2" customFormat="1" ht="16.8" customHeight="1">
      <c r="A71" s="40"/>
      <c r="B71" s="46"/>
      <c r="C71" s="282" t="s">
        <v>98</v>
      </c>
      <c r="D71" s="283" t="s">
        <v>99</v>
      </c>
      <c r="E71" s="284" t="s">
        <v>19</v>
      </c>
      <c r="F71" s="285">
        <v>2.6040000000000001</v>
      </c>
      <c r="G71" s="40"/>
      <c r="H71" s="46"/>
    </row>
    <row r="72" s="2" customFormat="1" ht="16.8" customHeight="1">
      <c r="A72" s="40"/>
      <c r="B72" s="46"/>
      <c r="C72" s="286" t="s">
        <v>19</v>
      </c>
      <c r="D72" s="286" t="s">
        <v>100</v>
      </c>
      <c r="E72" s="19" t="s">
        <v>19</v>
      </c>
      <c r="F72" s="287">
        <v>2.6040000000000001</v>
      </c>
      <c r="G72" s="40"/>
      <c r="H72" s="46"/>
    </row>
    <row r="73" s="2" customFormat="1" ht="16.8" customHeight="1">
      <c r="A73" s="40"/>
      <c r="B73" s="46"/>
      <c r="C73" s="286" t="s">
        <v>19</v>
      </c>
      <c r="D73" s="286" t="s">
        <v>824</v>
      </c>
      <c r="E73" s="19" t="s">
        <v>19</v>
      </c>
      <c r="F73" s="287">
        <v>2.6040000000000001</v>
      </c>
      <c r="G73" s="40"/>
      <c r="H73" s="46"/>
    </row>
    <row r="74" s="2" customFormat="1" ht="16.8" customHeight="1">
      <c r="A74" s="40"/>
      <c r="B74" s="46"/>
      <c r="C74" s="288" t="s">
        <v>1278</v>
      </c>
      <c r="D74" s="40"/>
      <c r="E74" s="40"/>
      <c r="F74" s="40"/>
      <c r="G74" s="40"/>
      <c r="H74" s="46"/>
    </row>
    <row r="75" s="2" customFormat="1" ht="16.8" customHeight="1">
      <c r="A75" s="40"/>
      <c r="B75" s="46"/>
      <c r="C75" s="286" t="s">
        <v>184</v>
      </c>
      <c r="D75" s="286" t="s">
        <v>185</v>
      </c>
      <c r="E75" s="19" t="s">
        <v>175</v>
      </c>
      <c r="F75" s="287">
        <v>2.6040000000000001</v>
      </c>
      <c r="G75" s="40"/>
      <c r="H75" s="46"/>
    </row>
    <row r="76" s="2" customFormat="1" ht="16.8" customHeight="1">
      <c r="A76" s="40"/>
      <c r="B76" s="46"/>
      <c r="C76" s="282" t="s">
        <v>102</v>
      </c>
      <c r="D76" s="283" t="s">
        <v>103</v>
      </c>
      <c r="E76" s="284" t="s">
        <v>19</v>
      </c>
      <c r="F76" s="285">
        <v>11.029999999999999</v>
      </c>
      <c r="G76" s="40"/>
      <c r="H76" s="46"/>
    </row>
    <row r="77" s="2" customFormat="1" ht="16.8" customHeight="1">
      <c r="A77" s="40"/>
      <c r="B77" s="46"/>
      <c r="C77" s="286" t="s">
        <v>19</v>
      </c>
      <c r="D77" s="286" t="s">
        <v>1305</v>
      </c>
      <c r="E77" s="19" t="s">
        <v>19</v>
      </c>
      <c r="F77" s="287">
        <v>11.029999999999999</v>
      </c>
      <c r="G77" s="40"/>
      <c r="H77" s="46"/>
    </row>
    <row r="78" s="2" customFormat="1" ht="16.8" customHeight="1">
      <c r="A78" s="40"/>
      <c r="B78" s="46"/>
      <c r="C78" s="286" t="s">
        <v>19</v>
      </c>
      <c r="D78" s="286" t="s">
        <v>824</v>
      </c>
      <c r="E78" s="19" t="s">
        <v>19</v>
      </c>
      <c r="F78" s="287">
        <v>11.029999999999999</v>
      </c>
      <c r="G78" s="40"/>
      <c r="H78" s="46"/>
    </row>
    <row r="79" s="2" customFormat="1" ht="16.8" customHeight="1">
      <c r="A79" s="40"/>
      <c r="B79" s="46"/>
      <c r="C79" s="288" t="s">
        <v>1278</v>
      </c>
      <c r="D79" s="40"/>
      <c r="E79" s="40"/>
      <c r="F79" s="40"/>
      <c r="G79" s="40"/>
      <c r="H79" s="46"/>
    </row>
    <row r="80" s="2" customFormat="1">
      <c r="A80" s="40"/>
      <c r="B80" s="46"/>
      <c r="C80" s="286" t="s">
        <v>724</v>
      </c>
      <c r="D80" s="286" t="s">
        <v>725</v>
      </c>
      <c r="E80" s="19" t="s">
        <v>203</v>
      </c>
      <c r="F80" s="287">
        <v>11.029999999999999</v>
      </c>
      <c r="G80" s="40"/>
      <c r="H80" s="46"/>
    </row>
    <row r="81" s="2" customFormat="1" ht="16.8" customHeight="1">
      <c r="A81" s="40"/>
      <c r="B81" s="46"/>
      <c r="C81" s="282" t="s">
        <v>1059</v>
      </c>
      <c r="D81" s="283" t="s">
        <v>1306</v>
      </c>
      <c r="E81" s="284" t="s">
        <v>19</v>
      </c>
      <c r="F81" s="285">
        <v>3</v>
      </c>
      <c r="G81" s="40"/>
      <c r="H81" s="46"/>
    </row>
    <row r="82" s="2" customFormat="1" ht="16.8" customHeight="1">
      <c r="A82" s="40"/>
      <c r="B82" s="46"/>
      <c r="C82" s="286" t="s">
        <v>19</v>
      </c>
      <c r="D82" s="286" t="s">
        <v>86</v>
      </c>
      <c r="E82" s="19" t="s">
        <v>19</v>
      </c>
      <c r="F82" s="287">
        <v>3</v>
      </c>
      <c r="G82" s="40"/>
      <c r="H82" s="46"/>
    </row>
    <row r="83" s="2" customFormat="1" ht="16.8" customHeight="1">
      <c r="A83" s="40"/>
      <c r="B83" s="46"/>
      <c r="C83" s="286" t="s">
        <v>19</v>
      </c>
      <c r="D83" s="286" t="s">
        <v>824</v>
      </c>
      <c r="E83" s="19" t="s">
        <v>19</v>
      </c>
      <c r="F83" s="287">
        <v>3</v>
      </c>
      <c r="G83" s="40"/>
      <c r="H83" s="46"/>
    </row>
    <row r="84" s="2" customFormat="1" ht="16.8" customHeight="1">
      <c r="A84" s="40"/>
      <c r="B84" s="46"/>
      <c r="C84" s="282" t="s">
        <v>1307</v>
      </c>
      <c r="D84" s="283" t="s">
        <v>1308</v>
      </c>
      <c r="E84" s="284" t="s">
        <v>19</v>
      </c>
      <c r="F84" s="285">
        <v>3</v>
      </c>
      <c r="G84" s="40"/>
      <c r="H84" s="46"/>
    </row>
    <row r="85" s="2" customFormat="1" ht="16.8" customHeight="1">
      <c r="A85" s="40"/>
      <c r="B85" s="46"/>
      <c r="C85" s="286" t="s">
        <v>19</v>
      </c>
      <c r="D85" s="286" t="s">
        <v>86</v>
      </c>
      <c r="E85" s="19" t="s">
        <v>19</v>
      </c>
      <c r="F85" s="287">
        <v>3</v>
      </c>
      <c r="G85" s="40"/>
      <c r="H85" s="46"/>
    </row>
    <row r="86" s="2" customFormat="1" ht="16.8" customHeight="1">
      <c r="A86" s="40"/>
      <c r="B86" s="46"/>
      <c r="C86" s="286" t="s">
        <v>19</v>
      </c>
      <c r="D86" s="286" t="s">
        <v>824</v>
      </c>
      <c r="E86" s="19" t="s">
        <v>19</v>
      </c>
      <c r="F86" s="287">
        <v>3</v>
      </c>
      <c r="G86" s="40"/>
      <c r="H86" s="46"/>
    </row>
    <row r="87" s="2" customFormat="1" ht="16.8" customHeight="1">
      <c r="A87" s="40"/>
      <c r="B87" s="46"/>
      <c r="C87" s="282" t="s">
        <v>1062</v>
      </c>
      <c r="D87" s="283" t="s">
        <v>1309</v>
      </c>
      <c r="E87" s="284" t="s">
        <v>19</v>
      </c>
      <c r="F87" s="285">
        <v>13</v>
      </c>
      <c r="G87" s="40"/>
      <c r="H87" s="46"/>
    </row>
    <row r="88" s="2" customFormat="1" ht="16.8" customHeight="1">
      <c r="A88" s="40"/>
      <c r="B88" s="46"/>
      <c r="C88" s="286" t="s">
        <v>19</v>
      </c>
      <c r="D88" s="286" t="s">
        <v>1310</v>
      </c>
      <c r="E88" s="19" t="s">
        <v>19</v>
      </c>
      <c r="F88" s="287">
        <v>13</v>
      </c>
      <c r="G88" s="40"/>
      <c r="H88" s="46"/>
    </row>
    <row r="89" s="2" customFormat="1" ht="16.8" customHeight="1">
      <c r="A89" s="40"/>
      <c r="B89" s="46"/>
      <c r="C89" s="286" t="s">
        <v>19</v>
      </c>
      <c r="D89" s="286" t="s">
        <v>824</v>
      </c>
      <c r="E89" s="19" t="s">
        <v>19</v>
      </c>
      <c r="F89" s="287">
        <v>13</v>
      </c>
      <c r="G89" s="40"/>
      <c r="H89" s="46"/>
    </row>
    <row r="90" s="2" customFormat="1" ht="16.8" customHeight="1">
      <c r="A90" s="40"/>
      <c r="B90" s="46"/>
      <c r="C90" s="288" t="s">
        <v>1278</v>
      </c>
      <c r="D90" s="40"/>
      <c r="E90" s="40"/>
      <c r="F90" s="40"/>
      <c r="G90" s="40"/>
      <c r="H90" s="46"/>
    </row>
    <row r="91" s="2" customFormat="1" ht="16.8" customHeight="1">
      <c r="A91" s="40"/>
      <c r="B91" s="46"/>
      <c r="C91" s="286" t="s">
        <v>742</v>
      </c>
      <c r="D91" s="286" t="s">
        <v>743</v>
      </c>
      <c r="E91" s="19" t="s">
        <v>268</v>
      </c>
      <c r="F91" s="287">
        <v>7</v>
      </c>
      <c r="G91" s="40"/>
      <c r="H91" s="46"/>
    </row>
    <row r="92" s="2" customFormat="1" ht="16.8" customHeight="1">
      <c r="A92" s="40"/>
      <c r="B92" s="46"/>
      <c r="C92" s="282" t="s">
        <v>106</v>
      </c>
      <c r="D92" s="283" t="s">
        <v>107</v>
      </c>
      <c r="E92" s="284" t="s">
        <v>19</v>
      </c>
      <c r="F92" s="285">
        <v>111.83499999999999</v>
      </c>
      <c r="G92" s="40"/>
      <c r="H92" s="46"/>
    </row>
    <row r="93" s="2" customFormat="1" ht="16.8" customHeight="1">
      <c r="A93" s="40"/>
      <c r="B93" s="46"/>
      <c r="C93" s="286" t="s">
        <v>19</v>
      </c>
      <c r="D93" s="286" t="s">
        <v>108</v>
      </c>
      <c r="E93" s="19" t="s">
        <v>19</v>
      </c>
      <c r="F93" s="287">
        <v>111.83499999999999</v>
      </c>
      <c r="G93" s="40"/>
      <c r="H93" s="46"/>
    </row>
    <row r="94" s="2" customFormat="1" ht="16.8" customHeight="1">
      <c r="A94" s="40"/>
      <c r="B94" s="46"/>
      <c r="C94" s="286" t="s">
        <v>19</v>
      </c>
      <c r="D94" s="286" t="s">
        <v>824</v>
      </c>
      <c r="E94" s="19" t="s">
        <v>19</v>
      </c>
      <c r="F94" s="287">
        <v>111.83499999999999</v>
      </c>
      <c r="G94" s="40"/>
      <c r="H94" s="46"/>
    </row>
    <row r="95" s="2" customFormat="1" ht="16.8" customHeight="1">
      <c r="A95" s="40"/>
      <c r="B95" s="46"/>
      <c r="C95" s="288" t="s">
        <v>1278</v>
      </c>
      <c r="D95" s="40"/>
      <c r="E95" s="40"/>
      <c r="F95" s="40"/>
      <c r="G95" s="40"/>
      <c r="H95" s="46"/>
    </row>
    <row r="96" s="2" customFormat="1" ht="16.8" customHeight="1">
      <c r="A96" s="40"/>
      <c r="B96" s="46"/>
      <c r="C96" s="286" t="s">
        <v>879</v>
      </c>
      <c r="D96" s="286" t="s">
        <v>880</v>
      </c>
      <c r="E96" s="19" t="s">
        <v>203</v>
      </c>
      <c r="F96" s="287">
        <v>111.83499999999999</v>
      </c>
      <c r="G96" s="40"/>
      <c r="H96" s="46"/>
    </row>
    <row r="97" s="2" customFormat="1" ht="16.8" customHeight="1">
      <c r="A97" s="40"/>
      <c r="B97" s="46"/>
      <c r="C97" s="282" t="s">
        <v>109</v>
      </c>
      <c r="D97" s="283" t="s">
        <v>110</v>
      </c>
      <c r="E97" s="284" t="s">
        <v>19</v>
      </c>
      <c r="F97" s="285">
        <v>49.719000000000001</v>
      </c>
      <c r="G97" s="40"/>
      <c r="H97" s="46"/>
    </row>
    <row r="98" s="2" customFormat="1" ht="16.8" customHeight="1">
      <c r="A98" s="40"/>
      <c r="B98" s="46"/>
      <c r="C98" s="286" t="s">
        <v>19</v>
      </c>
      <c r="D98" s="286" t="s">
        <v>111</v>
      </c>
      <c r="E98" s="19" t="s">
        <v>19</v>
      </c>
      <c r="F98" s="287">
        <v>49.719000000000001</v>
      </c>
      <c r="G98" s="40"/>
      <c r="H98" s="46"/>
    </row>
    <row r="99" s="2" customFormat="1" ht="16.8" customHeight="1">
      <c r="A99" s="40"/>
      <c r="B99" s="46"/>
      <c r="C99" s="286" t="s">
        <v>19</v>
      </c>
      <c r="D99" s="286" t="s">
        <v>824</v>
      </c>
      <c r="E99" s="19" t="s">
        <v>19</v>
      </c>
      <c r="F99" s="287">
        <v>49.719000000000001</v>
      </c>
      <c r="G99" s="40"/>
      <c r="H99" s="46"/>
    </row>
    <row r="100" s="2" customFormat="1" ht="16.8" customHeight="1">
      <c r="A100" s="40"/>
      <c r="B100" s="46"/>
      <c r="C100" s="288" t="s">
        <v>1278</v>
      </c>
      <c r="D100" s="40"/>
      <c r="E100" s="40"/>
      <c r="F100" s="40"/>
      <c r="G100" s="40"/>
      <c r="H100" s="46"/>
    </row>
    <row r="101" s="2" customFormat="1" ht="16.8" customHeight="1">
      <c r="A101" s="40"/>
      <c r="B101" s="46"/>
      <c r="C101" s="286" t="s">
        <v>886</v>
      </c>
      <c r="D101" s="286" t="s">
        <v>887</v>
      </c>
      <c r="E101" s="19" t="s">
        <v>203</v>
      </c>
      <c r="F101" s="287">
        <v>111.83499999999999</v>
      </c>
      <c r="G101" s="40"/>
      <c r="H101" s="46"/>
    </row>
    <row r="102" s="2" customFormat="1" ht="16.8" customHeight="1">
      <c r="A102" s="40"/>
      <c r="B102" s="46"/>
      <c r="C102" s="286" t="s">
        <v>910</v>
      </c>
      <c r="D102" s="286" t="s">
        <v>911</v>
      </c>
      <c r="E102" s="19" t="s">
        <v>260</v>
      </c>
      <c r="F102" s="287">
        <v>49.719000000000001</v>
      </c>
      <c r="G102" s="40"/>
      <c r="H102" s="46"/>
    </row>
    <row r="103" s="2" customFormat="1" ht="16.8" customHeight="1">
      <c r="A103" s="40"/>
      <c r="B103" s="46"/>
      <c r="C103" s="282" t="s">
        <v>1311</v>
      </c>
      <c r="D103" s="283" t="s">
        <v>1312</v>
      </c>
      <c r="E103" s="284" t="s">
        <v>19</v>
      </c>
      <c r="F103" s="285">
        <v>52.799999999999997</v>
      </c>
      <c r="G103" s="40"/>
      <c r="H103" s="46"/>
    </row>
    <row r="104" s="2" customFormat="1" ht="16.8" customHeight="1">
      <c r="A104" s="40"/>
      <c r="B104" s="46"/>
      <c r="C104" s="286" t="s">
        <v>19</v>
      </c>
      <c r="D104" s="286" t="s">
        <v>1313</v>
      </c>
      <c r="E104" s="19" t="s">
        <v>19</v>
      </c>
      <c r="F104" s="287">
        <v>52.799999999999997</v>
      </c>
      <c r="G104" s="40"/>
      <c r="H104" s="46"/>
    </row>
    <row r="105" s="2" customFormat="1" ht="16.8" customHeight="1">
      <c r="A105" s="40"/>
      <c r="B105" s="46"/>
      <c r="C105" s="286" t="s">
        <v>19</v>
      </c>
      <c r="D105" s="286" t="s">
        <v>824</v>
      </c>
      <c r="E105" s="19" t="s">
        <v>19</v>
      </c>
      <c r="F105" s="287">
        <v>52.799999999999997</v>
      </c>
      <c r="G105" s="40"/>
      <c r="H105" s="46"/>
    </row>
    <row r="106" s="2" customFormat="1" ht="16.8" customHeight="1">
      <c r="A106" s="40"/>
      <c r="B106" s="46"/>
      <c r="C106" s="288" t="s">
        <v>1278</v>
      </c>
      <c r="D106" s="40"/>
      <c r="E106" s="40"/>
      <c r="F106" s="40"/>
      <c r="G106" s="40"/>
      <c r="H106" s="46"/>
    </row>
    <row r="107" s="2" customFormat="1" ht="16.8" customHeight="1">
      <c r="A107" s="40"/>
      <c r="B107" s="46"/>
      <c r="C107" s="286" t="s">
        <v>892</v>
      </c>
      <c r="D107" s="286" t="s">
        <v>893</v>
      </c>
      <c r="E107" s="19" t="s">
        <v>268</v>
      </c>
      <c r="F107" s="287">
        <v>24</v>
      </c>
      <c r="G107" s="40"/>
      <c r="H107" s="46"/>
    </row>
    <row r="108" s="2" customFormat="1" ht="16.8" customHeight="1">
      <c r="A108" s="40"/>
      <c r="B108" s="46"/>
      <c r="C108" s="282" t="s">
        <v>112</v>
      </c>
      <c r="D108" s="283" t="s">
        <v>113</v>
      </c>
      <c r="E108" s="284" t="s">
        <v>19</v>
      </c>
      <c r="F108" s="285">
        <v>111.83499999999999</v>
      </c>
      <c r="G108" s="40"/>
      <c r="H108" s="46"/>
    </row>
    <row r="109" s="2" customFormat="1" ht="16.8" customHeight="1">
      <c r="A109" s="40"/>
      <c r="B109" s="46"/>
      <c r="C109" s="286" t="s">
        <v>19</v>
      </c>
      <c r="D109" s="286" t="s">
        <v>108</v>
      </c>
      <c r="E109" s="19" t="s">
        <v>19</v>
      </c>
      <c r="F109" s="287">
        <v>111.83499999999999</v>
      </c>
      <c r="G109" s="40"/>
      <c r="H109" s="46"/>
    </row>
    <row r="110" s="2" customFormat="1" ht="16.8" customHeight="1">
      <c r="A110" s="40"/>
      <c r="B110" s="46"/>
      <c r="C110" s="286" t="s">
        <v>19</v>
      </c>
      <c r="D110" s="286" t="s">
        <v>824</v>
      </c>
      <c r="E110" s="19" t="s">
        <v>19</v>
      </c>
      <c r="F110" s="287">
        <v>111.83499999999999</v>
      </c>
      <c r="G110" s="40"/>
      <c r="H110" s="46"/>
    </row>
    <row r="111" s="2" customFormat="1" ht="16.8" customHeight="1">
      <c r="A111" s="40"/>
      <c r="B111" s="46"/>
      <c r="C111" s="288" t="s">
        <v>1278</v>
      </c>
      <c r="D111" s="40"/>
      <c r="E111" s="40"/>
      <c r="F111" s="40"/>
      <c r="G111" s="40"/>
      <c r="H111" s="46"/>
    </row>
    <row r="112" s="2" customFormat="1">
      <c r="A112" s="40"/>
      <c r="B112" s="46"/>
      <c r="C112" s="286" t="s">
        <v>923</v>
      </c>
      <c r="D112" s="286" t="s">
        <v>924</v>
      </c>
      <c r="E112" s="19" t="s">
        <v>203</v>
      </c>
      <c r="F112" s="287">
        <v>111.83499999999999</v>
      </c>
      <c r="G112" s="40"/>
      <c r="H112" s="46"/>
    </row>
    <row r="113" s="2" customFormat="1" ht="16.8" customHeight="1">
      <c r="A113" s="40"/>
      <c r="B113" s="46"/>
      <c r="C113" s="282" t="s">
        <v>1314</v>
      </c>
      <c r="D113" s="283" t="s">
        <v>1315</v>
      </c>
      <c r="E113" s="284" t="s">
        <v>19</v>
      </c>
      <c r="F113" s="285">
        <v>50.68</v>
      </c>
      <c r="G113" s="40"/>
      <c r="H113" s="46"/>
    </row>
    <row r="114" s="2" customFormat="1" ht="16.8" customHeight="1">
      <c r="A114" s="40"/>
      <c r="B114" s="46"/>
      <c r="C114" s="286" t="s">
        <v>19</v>
      </c>
      <c r="D114" s="286" t="s">
        <v>1316</v>
      </c>
      <c r="E114" s="19" t="s">
        <v>19</v>
      </c>
      <c r="F114" s="287">
        <v>50.68</v>
      </c>
      <c r="G114" s="40"/>
      <c r="H114" s="46"/>
    </row>
    <row r="115" s="2" customFormat="1" ht="16.8" customHeight="1">
      <c r="A115" s="40"/>
      <c r="B115" s="46"/>
      <c r="C115" s="286" t="s">
        <v>19</v>
      </c>
      <c r="D115" s="286" t="s">
        <v>824</v>
      </c>
      <c r="E115" s="19" t="s">
        <v>19</v>
      </c>
      <c r="F115" s="287">
        <v>50.68</v>
      </c>
      <c r="G115" s="40"/>
      <c r="H115" s="46"/>
    </row>
    <row r="116" s="2" customFormat="1" ht="16.8" customHeight="1">
      <c r="A116" s="40"/>
      <c r="B116" s="46"/>
      <c r="C116" s="288" t="s">
        <v>1278</v>
      </c>
      <c r="D116" s="40"/>
      <c r="E116" s="40"/>
      <c r="F116" s="40"/>
      <c r="G116" s="40"/>
      <c r="H116" s="46"/>
    </row>
    <row r="117" s="2" customFormat="1" ht="16.8" customHeight="1">
      <c r="A117" s="40"/>
      <c r="B117" s="46"/>
      <c r="C117" s="286" t="s">
        <v>784</v>
      </c>
      <c r="D117" s="286" t="s">
        <v>785</v>
      </c>
      <c r="E117" s="19" t="s">
        <v>203</v>
      </c>
      <c r="F117" s="287">
        <v>35.305</v>
      </c>
      <c r="G117" s="40"/>
      <c r="H117" s="46"/>
    </row>
    <row r="118" s="2" customFormat="1" ht="16.8" customHeight="1">
      <c r="A118" s="40"/>
      <c r="B118" s="46"/>
      <c r="C118" s="282" t="s">
        <v>1317</v>
      </c>
      <c r="D118" s="283" t="s">
        <v>1318</v>
      </c>
      <c r="E118" s="284" t="s">
        <v>19</v>
      </c>
      <c r="F118" s="285">
        <v>47.270000000000003</v>
      </c>
      <c r="G118" s="40"/>
      <c r="H118" s="46"/>
    </row>
    <row r="119" s="2" customFormat="1" ht="16.8" customHeight="1">
      <c r="A119" s="40"/>
      <c r="B119" s="46"/>
      <c r="C119" s="286" t="s">
        <v>19</v>
      </c>
      <c r="D119" s="286" t="s">
        <v>1319</v>
      </c>
      <c r="E119" s="19" t="s">
        <v>19</v>
      </c>
      <c r="F119" s="287">
        <v>47.270000000000003</v>
      </c>
      <c r="G119" s="40"/>
      <c r="H119" s="46"/>
    </row>
    <row r="120" s="2" customFormat="1" ht="16.8" customHeight="1">
      <c r="A120" s="40"/>
      <c r="B120" s="46"/>
      <c r="C120" s="286" t="s">
        <v>19</v>
      </c>
      <c r="D120" s="286" t="s">
        <v>824</v>
      </c>
      <c r="E120" s="19" t="s">
        <v>19</v>
      </c>
      <c r="F120" s="287">
        <v>47.270000000000003</v>
      </c>
      <c r="G120" s="40"/>
      <c r="H120" s="46"/>
    </row>
    <row r="121" s="2" customFormat="1" ht="16.8" customHeight="1">
      <c r="A121" s="40"/>
      <c r="B121" s="46"/>
      <c r="C121" s="282" t="s">
        <v>1320</v>
      </c>
      <c r="D121" s="283" t="s">
        <v>1321</v>
      </c>
      <c r="E121" s="284" t="s">
        <v>19</v>
      </c>
      <c r="F121" s="285">
        <v>170.72999999999999</v>
      </c>
      <c r="G121" s="40"/>
      <c r="H121" s="46"/>
    </row>
    <row r="122" s="2" customFormat="1" ht="16.8" customHeight="1">
      <c r="A122" s="40"/>
      <c r="B122" s="46"/>
      <c r="C122" s="286" t="s">
        <v>19</v>
      </c>
      <c r="D122" s="286" t="s">
        <v>1322</v>
      </c>
      <c r="E122" s="19" t="s">
        <v>19</v>
      </c>
      <c r="F122" s="287">
        <v>170.72999999999999</v>
      </c>
      <c r="G122" s="40"/>
      <c r="H122" s="46"/>
    </row>
    <row r="123" s="2" customFormat="1" ht="16.8" customHeight="1">
      <c r="A123" s="40"/>
      <c r="B123" s="46"/>
      <c r="C123" s="286" t="s">
        <v>19</v>
      </c>
      <c r="D123" s="286" t="s">
        <v>824</v>
      </c>
      <c r="E123" s="19" t="s">
        <v>19</v>
      </c>
      <c r="F123" s="287">
        <v>170.72999999999999</v>
      </c>
      <c r="G123" s="40"/>
      <c r="H123" s="46"/>
    </row>
    <row r="124" s="2" customFormat="1" ht="16.8" customHeight="1">
      <c r="A124" s="40"/>
      <c r="B124" s="46"/>
      <c r="C124" s="282" t="s">
        <v>1323</v>
      </c>
      <c r="D124" s="283" t="s">
        <v>1324</v>
      </c>
      <c r="E124" s="284" t="s">
        <v>19</v>
      </c>
      <c r="F124" s="285">
        <v>4.9260000000000002</v>
      </c>
      <c r="G124" s="40"/>
      <c r="H124" s="46"/>
    </row>
    <row r="125" s="2" customFormat="1" ht="16.8" customHeight="1">
      <c r="A125" s="40"/>
      <c r="B125" s="46"/>
      <c r="C125" s="286" t="s">
        <v>19</v>
      </c>
      <c r="D125" s="286" t="s">
        <v>1325</v>
      </c>
      <c r="E125" s="19" t="s">
        <v>19</v>
      </c>
      <c r="F125" s="287">
        <v>4.9260000000000002</v>
      </c>
      <c r="G125" s="40"/>
      <c r="H125" s="46"/>
    </row>
    <row r="126" s="2" customFormat="1" ht="16.8" customHeight="1">
      <c r="A126" s="40"/>
      <c r="B126" s="46"/>
      <c r="C126" s="286" t="s">
        <v>19</v>
      </c>
      <c r="D126" s="286" t="s">
        <v>824</v>
      </c>
      <c r="E126" s="19" t="s">
        <v>19</v>
      </c>
      <c r="F126" s="287">
        <v>4.9260000000000002</v>
      </c>
      <c r="G126" s="40"/>
      <c r="H126" s="46"/>
    </row>
    <row r="127" s="2" customFormat="1" ht="16.8" customHeight="1">
      <c r="A127" s="40"/>
      <c r="B127" s="46"/>
      <c r="C127" s="282" t="s">
        <v>1326</v>
      </c>
      <c r="D127" s="283" t="s">
        <v>1327</v>
      </c>
      <c r="E127" s="284" t="s">
        <v>19</v>
      </c>
      <c r="F127" s="285">
        <v>146.68199999999999</v>
      </c>
      <c r="G127" s="40"/>
      <c r="H127" s="46"/>
    </row>
    <row r="128" s="2" customFormat="1" ht="16.8" customHeight="1">
      <c r="A128" s="40"/>
      <c r="B128" s="46"/>
      <c r="C128" s="286" t="s">
        <v>19</v>
      </c>
      <c r="D128" s="286" t="s">
        <v>1328</v>
      </c>
      <c r="E128" s="19" t="s">
        <v>19</v>
      </c>
      <c r="F128" s="287">
        <v>146.68199999999999</v>
      </c>
      <c r="G128" s="40"/>
      <c r="H128" s="46"/>
    </row>
    <row r="129" s="2" customFormat="1" ht="16.8" customHeight="1">
      <c r="A129" s="40"/>
      <c r="B129" s="46"/>
      <c r="C129" s="286" t="s">
        <v>19</v>
      </c>
      <c r="D129" s="286" t="s">
        <v>824</v>
      </c>
      <c r="E129" s="19" t="s">
        <v>19</v>
      </c>
      <c r="F129" s="287">
        <v>146.68199999999999</v>
      </c>
      <c r="G129" s="40"/>
      <c r="H129" s="46"/>
    </row>
    <row r="130" s="2" customFormat="1" ht="16.8" customHeight="1">
      <c r="A130" s="40"/>
      <c r="B130" s="46"/>
      <c r="C130" s="282" t="s">
        <v>114</v>
      </c>
      <c r="D130" s="283" t="s">
        <v>115</v>
      </c>
      <c r="E130" s="284" t="s">
        <v>19</v>
      </c>
      <c r="F130" s="285">
        <v>72.409999999999997</v>
      </c>
      <c r="G130" s="40"/>
      <c r="H130" s="46"/>
    </row>
    <row r="131" s="2" customFormat="1" ht="16.8" customHeight="1">
      <c r="A131" s="40"/>
      <c r="B131" s="46"/>
      <c r="C131" s="286" t="s">
        <v>19</v>
      </c>
      <c r="D131" s="286" t="s">
        <v>1329</v>
      </c>
      <c r="E131" s="19" t="s">
        <v>19</v>
      </c>
      <c r="F131" s="287">
        <v>72.409999999999997</v>
      </c>
      <c r="G131" s="40"/>
      <c r="H131" s="46"/>
    </row>
    <row r="132" s="2" customFormat="1" ht="16.8" customHeight="1">
      <c r="A132" s="40"/>
      <c r="B132" s="46"/>
      <c r="C132" s="286" t="s">
        <v>19</v>
      </c>
      <c r="D132" s="286" t="s">
        <v>824</v>
      </c>
      <c r="E132" s="19" t="s">
        <v>19</v>
      </c>
      <c r="F132" s="287">
        <v>72.409999999999997</v>
      </c>
      <c r="G132" s="40"/>
      <c r="H132" s="46"/>
    </row>
    <row r="133" s="2" customFormat="1" ht="16.8" customHeight="1">
      <c r="A133" s="40"/>
      <c r="B133" s="46"/>
      <c r="C133" s="288" t="s">
        <v>1278</v>
      </c>
      <c r="D133" s="40"/>
      <c r="E133" s="40"/>
      <c r="F133" s="40"/>
      <c r="G133" s="40"/>
      <c r="H133" s="46"/>
    </row>
    <row r="134" s="2" customFormat="1">
      <c r="A134" s="40"/>
      <c r="B134" s="46"/>
      <c r="C134" s="286" t="s">
        <v>729</v>
      </c>
      <c r="D134" s="286" t="s">
        <v>730</v>
      </c>
      <c r="E134" s="19" t="s">
        <v>203</v>
      </c>
      <c r="F134" s="287">
        <v>72.409999999999997</v>
      </c>
      <c r="G134" s="40"/>
      <c r="H134" s="46"/>
    </row>
    <row r="135" s="2" customFormat="1" ht="16.8" customHeight="1">
      <c r="A135" s="40"/>
      <c r="B135" s="46"/>
      <c r="C135" s="282" t="s">
        <v>1330</v>
      </c>
      <c r="D135" s="283" t="s">
        <v>1331</v>
      </c>
      <c r="E135" s="284" t="s">
        <v>19</v>
      </c>
      <c r="F135" s="285">
        <v>648.10400000000004</v>
      </c>
      <c r="G135" s="40"/>
      <c r="H135" s="46"/>
    </row>
    <row r="136" s="2" customFormat="1" ht="16.8" customHeight="1">
      <c r="A136" s="40"/>
      <c r="B136" s="46"/>
      <c r="C136" s="286" t="s">
        <v>19</v>
      </c>
      <c r="D136" s="286" t="s">
        <v>1332</v>
      </c>
      <c r="E136" s="19" t="s">
        <v>19</v>
      </c>
      <c r="F136" s="287">
        <v>648.10400000000004</v>
      </c>
      <c r="G136" s="40"/>
      <c r="H136" s="46"/>
    </row>
    <row r="137" s="2" customFormat="1" ht="16.8" customHeight="1">
      <c r="A137" s="40"/>
      <c r="B137" s="46"/>
      <c r="C137" s="286" t="s">
        <v>19</v>
      </c>
      <c r="D137" s="286" t="s">
        <v>824</v>
      </c>
      <c r="E137" s="19" t="s">
        <v>19</v>
      </c>
      <c r="F137" s="287">
        <v>648.10400000000004</v>
      </c>
      <c r="G137" s="40"/>
      <c r="H137" s="46"/>
    </row>
    <row r="138" s="2" customFormat="1" ht="26.4" customHeight="1">
      <c r="A138" s="40"/>
      <c r="B138" s="46"/>
      <c r="C138" s="281" t="s">
        <v>80</v>
      </c>
      <c r="D138" s="281" t="s">
        <v>81</v>
      </c>
      <c r="E138" s="40"/>
      <c r="F138" s="40"/>
      <c r="G138" s="40"/>
      <c r="H138" s="46"/>
    </row>
    <row r="139" s="2" customFormat="1" ht="16.8" customHeight="1">
      <c r="A139" s="40"/>
      <c r="B139" s="46"/>
      <c r="C139" s="282" t="s">
        <v>83</v>
      </c>
      <c r="D139" s="283" t="s">
        <v>84</v>
      </c>
      <c r="E139" s="284" t="s">
        <v>19</v>
      </c>
      <c r="F139" s="285">
        <v>15.702999999999999</v>
      </c>
      <c r="G139" s="40"/>
      <c r="H139" s="46"/>
    </row>
    <row r="140" s="2" customFormat="1" ht="16.8" customHeight="1">
      <c r="A140" s="40"/>
      <c r="B140" s="46"/>
      <c r="C140" s="286" t="s">
        <v>19</v>
      </c>
      <c r="D140" s="286" t="s">
        <v>1333</v>
      </c>
      <c r="E140" s="19" t="s">
        <v>19</v>
      </c>
      <c r="F140" s="287">
        <v>15.702999999999999</v>
      </c>
      <c r="G140" s="40"/>
      <c r="H140" s="46"/>
    </row>
    <row r="141" s="2" customFormat="1" ht="16.8" customHeight="1">
      <c r="A141" s="40"/>
      <c r="B141" s="46"/>
      <c r="C141" s="286" t="s">
        <v>19</v>
      </c>
      <c r="D141" s="286" t="s">
        <v>824</v>
      </c>
      <c r="E141" s="19" t="s">
        <v>19</v>
      </c>
      <c r="F141" s="287">
        <v>15.702999999999999</v>
      </c>
      <c r="G141" s="40"/>
      <c r="H141" s="46"/>
    </row>
    <row r="142" s="2" customFormat="1" ht="16.8" customHeight="1">
      <c r="A142" s="40"/>
      <c r="B142" s="46"/>
      <c r="C142" s="282" t="s">
        <v>1279</v>
      </c>
      <c r="D142" s="283" t="s">
        <v>1280</v>
      </c>
      <c r="E142" s="284" t="s">
        <v>19</v>
      </c>
      <c r="F142" s="285">
        <v>3</v>
      </c>
      <c r="G142" s="40"/>
      <c r="H142" s="46"/>
    </row>
    <row r="143" s="2" customFormat="1" ht="16.8" customHeight="1">
      <c r="A143" s="40"/>
      <c r="B143" s="46"/>
      <c r="C143" s="286" t="s">
        <v>19</v>
      </c>
      <c r="D143" s="286" t="s">
        <v>86</v>
      </c>
      <c r="E143" s="19" t="s">
        <v>19</v>
      </c>
      <c r="F143" s="287">
        <v>3</v>
      </c>
      <c r="G143" s="40"/>
      <c r="H143" s="46"/>
    </row>
    <row r="144" s="2" customFormat="1" ht="16.8" customHeight="1">
      <c r="A144" s="40"/>
      <c r="B144" s="46"/>
      <c r="C144" s="286" t="s">
        <v>19</v>
      </c>
      <c r="D144" s="286" t="s">
        <v>824</v>
      </c>
      <c r="E144" s="19" t="s">
        <v>19</v>
      </c>
      <c r="F144" s="287">
        <v>3</v>
      </c>
      <c r="G144" s="40"/>
      <c r="H144" s="46"/>
    </row>
    <row r="145" s="2" customFormat="1" ht="16.8" customHeight="1">
      <c r="A145" s="40"/>
      <c r="B145" s="46"/>
      <c r="C145" s="282" t="s">
        <v>1281</v>
      </c>
      <c r="D145" s="283" t="s">
        <v>1282</v>
      </c>
      <c r="E145" s="284" t="s">
        <v>19</v>
      </c>
      <c r="F145" s="285">
        <v>15.17</v>
      </c>
      <c r="G145" s="40"/>
      <c r="H145" s="46"/>
    </row>
    <row r="146" s="2" customFormat="1" ht="16.8" customHeight="1">
      <c r="A146" s="40"/>
      <c r="B146" s="46"/>
      <c r="C146" s="286" t="s">
        <v>19</v>
      </c>
      <c r="D146" s="286" t="s">
        <v>1291</v>
      </c>
      <c r="E146" s="19" t="s">
        <v>19</v>
      </c>
      <c r="F146" s="287">
        <v>15.17</v>
      </c>
      <c r="G146" s="40"/>
      <c r="H146" s="46"/>
    </row>
    <row r="147" s="2" customFormat="1" ht="16.8" customHeight="1">
      <c r="A147" s="40"/>
      <c r="B147" s="46"/>
      <c r="C147" s="286" t="s">
        <v>19</v>
      </c>
      <c r="D147" s="286" t="s">
        <v>824</v>
      </c>
      <c r="E147" s="19" t="s">
        <v>19</v>
      </c>
      <c r="F147" s="287">
        <v>15.17</v>
      </c>
      <c r="G147" s="40"/>
      <c r="H147" s="46"/>
    </row>
    <row r="148" s="2" customFormat="1" ht="16.8" customHeight="1">
      <c r="A148" s="40"/>
      <c r="B148" s="46"/>
      <c r="C148" s="282" t="s">
        <v>1284</v>
      </c>
      <c r="D148" s="283" t="s">
        <v>1285</v>
      </c>
      <c r="E148" s="284" t="s">
        <v>19</v>
      </c>
      <c r="F148" s="285">
        <v>2.8199999999999998</v>
      </c>
      <c r="G148" s="40"/>
      <c r="H148" s="46"/>
    </row>
    <row r="149" s="2" customFormat="1" ht="16.8" customHeight="1">
      <c r="A149" s="40"/>
      <c r="B149" s="46"/>
      <c r="C149" s="286" t="s">
        <v>19</v>
      </c>
      <c r="D149" s="286" t="s">
        <v>1286</v>
      </c>
      <c r="E149" s="19" t="s">
        <v>19</v>
      </c>
      <c r="F149" s="287">
        <v>2.8199999999999998</v>
      </c>
      <c r="G149" s="40"/>
      <c r="H149" s="46"/>
    </row>
    <row r="150" s="2" customFormat="1" ht="16.8" customHeight="1">
      <c r="A150" s="40"/>
      <c r="B150" s="46"/>
      <c r="C150" s="286" t="s">
        <v>19</v>
      </c>
      <c r="D150" s="286" t="s">
        <v>824</v>
      </c>
      <c r="E150" s="19" t="s">
        <v>19</v>
      </c>
      <c r="F150" s="287">
        <v>2.8199999999999998</v>
      </c>
      <c r="G150" s="40"/>
      <c r="H150" s="46"/>
    </row>
    <row r="151" s="2" customFormat="1" ht="16.8" customHeight="1">
      <c r="A151" s="40"/>
      <c r="B151" s="46"/>
      <c r="C151" s="282" t="s">
        <v>1287</v>
      </c>
      <c r="D151" s="283" t="s">
        <v>1288</v>
      </c>
      <c r="E151" s="284" t="s">
        <v>19</v>
      </c>
      <c r="F151" s="285">
        <v>15.779</v>
      </c>
      <c r="G151" s="40"/>
      <c r="H151" s="46"/>
    </row>
    <row r="152" s="2" customFormat="1" ht="16.8" customHeight="1">
      <c r="A152" s="40"/>
      <c r="B152" s="46"/>
      <c r="C152" s="286" t="s">
        <v>19</v>
      </c>
      <c r="D152" s="286" t="s">
        <v>1289</v>
      </c>
      <c r="E152" s="19" t="s">
        <v>19</v>
      </c>
      <c r="F152" s="287">
        <v>15.779</v>
      </c>
      <c r="G152" s="40"/>
      <c r="H152" s="46"/>
    </row>
    <row r="153" s="2" customFormat="1" ht="16.8" customHeight="1">
      <c r="A153" s="40"/>
      <c r="B153" s="46"/>
      <c r="C153" s="286" t="s">
        <v>19</v>
      </c>
      <c r="D153" s="286" t="s">
        <v>824</v>
      </c>
      <c r="E153" s="19" t="s">
        <v>19</v>
      </c>
      <c r="F153" s="287">
        <v>15.779</v>
      </c>
      <c r="G153" s="40"/>
      <c r="H153" s="46"/>
    </row>
    <row r="154" s="2" customFormat="1" ht="16.8" customHeight="1">
      <c r="A154" s="40"/>
      <c r="B154" s="46"/>
      <c r="C154" s="282" t="s">
        <v>87</v>
      </c>
      <c r="D154" s="283" t="s">
        <v>88</v>
      </c>
      <c r="E154" s="284" t="s">
        <v>19</v>
      </c>
      <c r="F154" s="285">
        <v>2.8199999999999998</v>
      </c>
      <c r="G154" s="40"/>
      <c r="H154" s="46"/>
    </row>
    <row r="155" s="2" customFormat="1" ht="16.8" customHeight="1">
      <c r="A155" s="40"/>
      <c r="B155" s="46"/>
      <c r="C155" s="286" t="s">
        <v>19</v>
      </c>
      <c r="D155" s="286" t="s">
        <v>1286</v>
      </c>
      <c r="E155" s="19" t="s">
        <v>19</v>
      </c>
      <c r="F155" s="287">
        <v>2.8199999999999998</v>
      </c>
      <c r="G155" s="40"/>
      <c r="H155" s="46"/>
    </row>
    <row r="156" s="2" customFormat="1" ht="16.8" customHeight="1">
      <c r="A156" s="40"/>
      <c r="B156" s="46"/>
      <c r="C156" s="286" t="s">
        <v>19</v>
      </c>
      <c r="D156" s="286" t="s">
        <v>824</v>
      </c>
      <c r="E156" s="19" t="s">
        <v>19</v>
      </c>
      <c r="F156" s="287">
        <v>2.8199999999999998</v>
      </c>
      <c r="G156" s="40"/>
      <c r="H156" s="46"/>
    </row>
    <row r="157" s="2" customFormat="1" ht="16.8" customHeight="1">
      <c r="A157" s="40"/>
      <c r="B157" s="46"/>
      <c r="C157" s="282" t="s">
        <v>91</v>
      </c>
      <c r="D157" s="283" t="s">
        <v>92</v>
      </c>
      <c r="E157" s="284" t="s">
        <v>19</v>
      </c>
      <c r="F157" s="285">
        <v>8.3059999999999992</v>
      </c>
      <c r="G157" s="40"/>
      <c r="H157" s="46"/>
    </row>
    <row r="158" s="2" customFormat="1" ht="16.8" customHeight="1">
      <c r="A158" s="40"/>
      <c r="B158" s="46"/>
      <c r="C158" s="286" t="s">
        <v>19</v>
      </c>
      <c r="D158" s="286" t="s">
        <v>1300</v>
      </c>
      <c r="E158" s="19" t="s">
        <v>19</v>
      </c>
      <c r="F158" s="287">
        <v>8.3059999999999992</v>
      </c>
      <c r="G158" s="40"/>
      <c r="H158" s="46"/>
    </row>
    <row r="159" s="2" customFormat="1" ht="16.8" customHeight="1">
      <c r="A159" s="40"/>
      <c r="B159" s="46"/>
      <c r="C159" s="286" t="s">
        <v>19</v>
      </c>
      <c r="D159" s="286" t="s">
        <v>824</v>
      </c>
      <c r="E159" s="19" t="s">
        <v>19</v>
      </c>
      <c r="F159" s="287">
        <v>8.3059999999999992</v>
      </c>
      <c r="G159" s="40"/>
      <c r="H159" s="46"/>
    </row>
    <row r="160" s="2" customFormat="1" ht="16.8" customHeight="1">
      <c r="A160" s="40"/>
      <c r="B160" s="46"/>
      <c r="C160" s="282" t="s">
        <v>1046</v>
      </c>
      <c r="D160" s="283" t="s">
        <v>1047</v>
      </c>
      <c r="E160" s="284" t="s">
        <v>19</v>
      </c>
      <c r="F160" s="285">
        <v>11.4</v>
      </c>
      <c r="G160" s="40"/>
      <c r="H160" s="46"/>
    </row>
    <row r="161" s="2" customFormat="1" ht="16.8" customHeight="1">
      <c r="A161" s="40"/>
      <c r="B161" s="46"/>
      <c r="C161" s="286" t="s">
        <v>19</v>
      </c>
      <c r="D161" s="286" t="s">
        <v>1334</v>
      </c>
      <c r="E161" s="19" t="s">
        <v>19</v>
      </c>
      <c r="F161" s="287">
        <v>11.4</v>
      </c>
      <c r="G161" s="40"/>
      <c r="H161" s="46"/>
    </row>
    <row r="162" s="2" customFormat="1" ht="16.8" customHeight="1">
      <c r="A162" s="40"/>
      <c r="B162" s="46"/>
      <c r="C162" s="286" t="s">
        <v>19</v>
      </c>
      <c r="D162" s="286" t="s">
        <v>824</v>
      </c>
      <c r="E162" s="19" t="s">
        <v>19</v>
      </c>
      <c r="F162" s="287">
        <v>11.4</v>
      </c>
      <c r="G162" s="40"/>
      <c r="H162" s="46"/>
    </row>
    <row r="163" s="2" customFormat="1" ht="16.8" customHeight="1">
      <c r="A163" s="40"/>
      <c r="B163" s="46"/>
      <c r="C163" s="288" t="s">
        <v>1278</v>
      </c>
      <c r="D163" s="40"/>
      <c r="E163" s="40"/>
      <c r="F163" s="40"/>
      <c r="G163" s="40"/>
      <c r="H163" s="46"/>
    </row>
    <row r="164" s="2" customFormat="1" ht="16.8" customHeight="1">
      <c r="A164" s="40"/>
      <c r="B164" s="46"/>
      <c r="C164" s="286" t="s">
        <v>201</v>
      </c>
      <c r="D164" s="286" t="s">
        <v>202</v>
      </c>
      <c r="E164" s="19" t="s">
        <v>203</v>
      </c>
      <c r="F164" s="287">
        <v>11.4</v>
      </c>
      <c r="G164" s="40"/>
      <c r="H164" s="46"/>
    </row>
    <row r="165" s="2" customFormat="1" ht="16.8" customHeight="1">
      <c r="A165" s="40"/>
      <c r="B165" s="46"/>
      <c r="C165" s="282" t="s">
        <v>1292</v>
      </c>
      <c r="D165" s="283" t="s">
        <v>1335</v>
      </c>
      <c r="E165" s="284" t="s">
        <v>19</v>
      </c>
      <c r="F165" s="285">
        <v>0.44600000000000001</v>
      </c>
      <c r="G165" s="40"/>
      <c r="H165" s="46"/>
    </row>
    <row r="166" s="2" customFormat="1" ht="16.8" customHeight="1">
      <c r="A166" s="40"/>
      <c r="B166" s="46"/>
      <c r="C166" s="286" t="s">
        <v>19</v>
      </c>
      <c r="D166" s="286" t="s">
        <v>1336</v>
      </c>
      <c r="E166" s="19" t="s">
        <v>19</v>
      </c>
      <c r="F166" s="287">
        <v>0.44600000000000001</v>
      </c>
      <c r="G166" s="40"/>
      <c r="H166" s="46"/>
    </row>
    <row r="167" s="2" customFormat="1" ht="16.8" customHeight="1">
      <c r="A167" s="40"/>
      <c r="B167" s="46"/>
      <c r="C167" s="286" t="s">
        <v>19</v>
      </c>
      <c r="D167" s="286" t="s">
        <v>824</v>
      </c>
      <c r="E167" s="19" t="s">
        <v>19</v>
      </c>
      <c r="F167" s="287">
        <v>0.44600000000000001</v>
      </c>
      <c r="G167" s="40"/>
      <c r="H167" s="46"/>
    </row>
    <row r="168" s="2" customFormat="1" ht="16.8" customHeight="1">
      <c r="A168" s="40"/>
      <c r="B168" s="46"/>
      <c r="C168" s="282" t="s">
        <v>1295</v>
      </c>
      <c r="D168" s="283" t="s">
        <v>1296</v>
      </c>
      <c r="E168" s="284" t="s">
        <v>19</v>
      </c>
      <c r="F168" s="285">
        <v>15.17</v>
      </c>
      <c r="G168" s="40"/>
      <c r="H168" s="46"/>
    </row>
    <row r="169" s="2" customFormat="1" ht="16.8" customHeight="1">
      <c r="A169" s="40"/>
      <c r="B169" s="46"/>
      <c r="C169" s="286" t="s">
        <v>19</v>
      </c>
      <c r="D169" s="286" t="s">
        <v>1291</v>
      </c>
      <c r="E169" s="19" t="s">
        <v>19</v>
      </c>
      <c r="F169" s="287">
        <v>15.17</v>
      </c>
      <c r="G169" s="40"/>
      <c r="H169" s="46"/>
    </row>
    <row r="170" s="2" customFormat="1" ht="16.8" customHeight="1">
      <c r="A170" s="40"/>
      <c r="B170" s="46"/>
      <c r="C170" s="286" t="s">
        <v>19</v>
      </c>
      <c r="D170" s="286" t="s">
        <v>824</v>
      </c>
      <c r="E170" s="19" t="s">
        <v>19</v>
      </c>
      <c r="F170" s="287">
        <v>15.17</v>
      </c>
      <c r="G170" s="40"/>
      <c r="H170" s="46"/>
    </row>
    <row r="171" s="2" customFormat="1" ht="16.8" customHeight="1">
      <c r="A171" s="40"/>
      <c r="B171" s="46"/>
      <c r="C171" s="282" t="s">
        <v>1297</v>
      </c>
      <c r="D171" s="283" t="s">
        <v>1298</v>
      </c>
      <c r="E171" s="284" t="s">
        <v>19</v>
      </c>
      <c r="F171" s="285">
        <v>15.779</v>
      </c>
      <c r="G171" s="40"/>
      <c r="H171" s="46"/>
    </row>
    <row r="172" s="2" customFormat="1" ht="16.8" customHeight="1">
      <c r="A172" s="40"/>
      <c r="B172" s="46"/>
      <c r="C172" s="286" t="s">
        <v>19</v>
      </c>
      <c r="D172" s="286" t="s">
        <v>1289</v>
      </c>
      <c r="E172" s="19" t="s">
        <v>19</v>
      </c>
      <c r="F172" s="287">
        <v>15.779</v>
      </c>
      <c r="G172" s="40"/>
      <c r="H172" s="46"/>
    </row>
    <row r="173" s="2" customFormat="1" ht="16.8" customHeight="1">
      <c r="A173" s="40"/>
      <c r="B173" s="46"/>
      <c r="C173" s="286" t="s">
        <v>19</v>
      </c>
      <c r="D173" s="286" t="s">
        <v>824</v>
      </c>
      <c r="E173" s="19" t="s">
        <v>19</v>
      </c>
      <c r="F173" s="287">
        <v>15.779</v>
      </c>
      <c r="G173" s="40"/>
      <c r="H173" s="46"/>
    </row>
    <row r="174" s="2" customFormat="1" ht="16.8" customHeight="1">
      <c r="A174" s="40"/>
      <c r="B174" s="46"/>
      <c r="C174" s="282" t="s">
        <v>1049</v>
      </c>
      <c r="D174" s="283" t="s">
        <v>1050</v>
      </c>
      <c r="E174" s="284" t="s">
        <v>19</v>
      </c>
      <c r="F174" s="285">
        <v>70.810000000000002</v>
      </c>
      <c r="G174" s="40"/>
      <c r="H174" s="46"/>
    </row>
    <row r="175" s="2" customFormat="1" ht="16.8" customHeight="1">
      <c r="A175" s="40"/>
      <c r="B175" s="46"/>
      <c r="C175" s="286" t="s">
        <v>19</v>
      </c>
      <c r="D175" s="286" t="s">
        <v>1337</v>
      </c>
      <c r="E175" s="19" t="s">
        <v>19</v>
      </c>
      <c r="F175" s="287">
        <v>70.810000000000002</v>
      </c>
      <c r="G175" s="40"/>
      <c r="H175" s="46"/>
    </row>
    <row r="176" s="2" customFormat="1" ht="16.8" customHeight="1">
      <c r="A176" s="40"/>
      <c r="B176" s="46"/>
      <c r="C176" s="286" t="s">
        <v>19</v>
      </c>
      <c r="D176" s="286" t="s">
        <v>824</v>
      </c>
      <c r="E176" s="19" t="s">
        <v>19</v>
      </c>
      <c r="F176" s="287">
        <v>70.810000000000002</v>
      </c>
      <c r="G176" s="40"/>
      <c r="H176" s="46"/>
    </row>
    <row r="177" s="2" customFormat="1" ht="16.8" customHeight="1">
      <c r="A177" s="40"/>
      <c r="B177" s="46"/>
      <c r="C177" s="288" t="s">
        <v>1278</v>
      </c>
      <c r="D177" s="40"/>
      <c r="E177" s="40"/>
      <c r="F177" s="40"/>
      <c r="G177" s="40"/>
      <c r="H177" s="46"/>
    </row>
    <row r="178" s="2" customFormat="1" ht="16.8" customHeight="1">
      <c r="A178" s="40"/>
      <c r="B178" s="46"/>
      <c r="C178" s="286" t="s">
        <v>784</v>
      </c>
      <c r="D178" s="286" t="s">
        <v>785</v>
      </c>
      <c r="E178" s="19" t="s">
        <v>203</v>
      </c>
      <c r="F178" s="287">
        <v>70.810000000000002</v>
      </c>
      <c r="G178" s="40"/>
      <c r="H178" s="46"/>
    </row>
    <row r="179" s="2" customFormat="1" ht="16.8" customHeight="1">
      <c r="A179" s="40"/>
      <c r="B179" s="46"/>
      <c r="C179" s="286" t="s">
        <v>790</v>
      </c>
      <c r="D179" s="286" t="s">
        <v>791</v>
      </c>
      <c r="E179" s="19" t="s">
        <v>203</v>
      </c>
      <c r="F179" s="287">
        <v>70.810000000000002</v>
      </c>
      <c r="G179" s="40"/>
      <c r="H179" s="46"/>
    </row>
    <row r="180" s="2" customFormat="1" ht="16.8" customHeight="1">
      <c r="A180" s="40"/>
      <c r="B180" s="46"/>
      <c r="C180" s="286" t="s">
        <v>1228</v>
      </c>
      <c r="D180" s="286" t="s">
        <v>1229</v>
      </c>
      <c r="E180" s="19" t="s">
        <v>203</v>
      </c>
      <c r="F180" s="287">
        <v>70.810000000000002</v>
      </c>
      <c r="G180" s="40"/>
      <c r="H180" s="46"/>
    </row>
    <row r="181" s="2" customFormat="1" ht="16.8" customHeight="1">
      <c r="A181" s="40"/>
      <c r="B181" s="46"/>
      <c r="C181" s="286" t="s">
        <v>802</v>
      </c>
      <c r="D181" s="286" t="s">
        <v>803</v>
      </c>
      <c r="E181" s="19" t="s">
        <v>203</v>
      </c>
      <c r="F181" s="287">
        <v>70.810000000000002</v>
      </c>
      <c r="G181" s="40"/>
      <c r="H181" s="46"/>
    </row>
    <row r="182" s="2" customFormat="1">
      <c r="A182" s="40"/>
      <c r="B182" s="46"/>
      <c r="C182" s="286" t="s">
        <v>1233</v>
      </c>
      <c r="D182" s="286" t="s">
        <v>1234</v>
      </c>
      <c r="E182" s="19" t="s">
        <v>203</v>
      </c>
      <c r="F182" s="287">
        <v>70.810000000000002</v>
      </c>
      <c r="G182" s="40"/>
      <c r="H182" s="46"/>
    </row>
    <row r="183" s="2" customFormat="1" ht="16.8" customHeight="1">
      <c r="A183" s="40"/>
      <c r="B183" s="46"/>
      <c r="C183" s="282" t="s">
        <v>94</v>
      </c>
      <c r="D183" s="283" t="s">
        <v>1052</v>
      </c>
      <c r="E183" s="284" t="s">
        <v>19</v>
      </c>
      <c r="F183" s="285">
        <v>1.45</v>
      </c>
      <c r="G183" s="40"/>
      <c r="H183" s="46"/>
    </row>
    <row r="184" s="2" customFormat="1" ht="16.8" customHeight="1">
      <c r="A184" s="40"/>
      <c r="B184" s="46"/>
      <c r="C184" s="286" t="s">
        <v>19</v>
      </c>
      <c r="D184" s="286" t="s">
        <v>1338</v>
      </c>
      <c r="E184" s="19" t="s">
        <v>19</v>
      </c>
      <c r="F184" s="287">
        <v>1.45</v>
      </c>
      <c r="G184" s="40"/>
      <c r="H184" s="46"/>
    </row>
    <row r="185" s="2" customFormat="1" ht="16.8" customHeight="1">
      <c r="A185" s="40"/>
      <c r="B185" s="46"/>
      <c r="C185" s="286" t="s">
        <v>19</v>
      </c>
      <c r="D185" s="286" t="s">
        <v>824</v>
      </c>
      <c r="E185" s="19" t="s">
        <v>19</v>
      </c>
      <c r="F185" s="287">
        <v>1.45</v>
      </c>
      <c r="G185" s="40"/>
      <c r="H185" s="46"/>
    </row>
    <row r="186" s="2" customFormat="1" ht="16.8" customHeight="1">
      <c r="A186" s="40"/>
      <c r="B186" s="46"/>
      <c r="C186" s="288" t="s">
        <v>1278</v>
      </c>
      <c r="D186" s="40"/>
      <c r="E186" s="40"/>
      <c r="F186" s="40"/>
      <c r="G186" s="40"/>
      <c r="H186" s="46"/>
    </row>
    <row r="187" s="2" customFormat="1" ht="16.8" customHeight="1">
      <c r="A187" s="40"/>
      <c r="B187" s="46"/>
      <c r="C187" s="286" t="s">
        <v>1078</v>
      </c>
      <c r="D187" s="286" t="s">
        <v>1079</v>
      </c>
      <c r="E187" s="19" t="s">
        <v>175</v>
      </c>
      <c r="F187" s="287">
        <v>1.45</v>
      </c>
      <c r="G187" s="40"/>
      <c r="H187" s="46"/>
    </row>
    <row r="188" s="2" customFormat="1" ht="16.8" customHeight="1">
      <c r="A188" s="40"/>
      <c r="B188" s="46"/>
      <c r="C188" s="282" t="s">
        <v>1301</v>
      </c>
      <c r="D188" s="283" t="s">
        <v>1302</v>
      </c>
      <c r="E188" s="284" t="s">
        <v>19</v>
      </c>
      <c r="F188" s="285">
        <v>323.54500000000002</v>
      </c>
      <c r="G188" s="40"/>
      <c r="H188" s="46"/>
    </row>
    <row r="189" s="2" customFormat="1" ht="16.8" customHeight="1">
      <c r="A189" s="40"/>
      <c r="B189" s="46"/>
      <c r="C189" s="286" t="s">
        <v>19</v>
      </c>
      <c r="D189" s="286" t="s">
        <v>1339</v>
      </c>
      <c r="E189" s="19" t="s">
        <v>19</v>
      </c>
      <c r="F189" s="287">
        <v>323.54500000000002</v>
      </c>
      <c r="G189" s="40"/>
      <c r="H189" s="46"/>
    </row>
    <row r="190" s="2" customFormat="1" ht="16.8" customHeight="1">
      <c r="A190" s="40"/>
      <c r="B190" s="46"/>
      <c r="C190" s="286" t="s">
        <v>19</v>
      </c>
      <c r="D190" s="286" t="s">
        <v>824</v>
      </c>
      <c r="E190" s="19" t="s">
        <v>19</v>
      </c>
      <c r="F190" s="287">
        <v>323.54500000000002</v>
      </c>
      <c r="G190" s="40"/>
      <c r="H190" s="46"/>
    </row>
    <row r="191" s="2" customFormat="1" ht="16.8" customHeight="1">
      <c r="A191" s="40"/>
      <c r="B191" s="46"/>
      <c r="C191" s="282" t="s">
        <v>96</v>
      </c>
      <c r="D191" s="283" t="s">
        <v>1340</v>
      </c>
      <c r="E191" s="284" t="s">
        <v>19</v>
      </c>
      <c r="F191" s="285">
        <v>1.4159999999999999</v>
      </c>
      <c r="G191" s="40"/>
      <c r="H191" s="46"/>
    </row>
    <row r="192" s="2" customFormat="1" ht="16.8" customHeight="1">
      <c r="A192" s="40"/>
      <c r="B192" s="46"/>
      <c r="C192" s="286" t="s">
        <v>19</v>
      </c>
      <c r="D192" s="286" t="s">
        <v>1341</v>
      </c>
      <c r="E192" s="19" t="s">
        <v>19</v>
      </c>
      <c r="F192" s="287">
        <v>1.4159999999999999</v>
      </c>
      <c r="G192" s="40"/>
      <c r="H192" s="46"/>
    </row>
    <row r="193" s="2" customFormat="1" ht="16.8" customHeight="1">
      <c r="A193" s="40"/>
      <c r="B193" s="46"/>
      <c r="C193" s="286" t="s">
        <v>19</v>
      </c>
      <c r="D193" s="286" t="s">
        <v>824</v>
      </c>
      <c r="E193" s="19" t="s">
        <v>19</v>
      </c>
      <c r="F193" s="287">
        <v>1.4159999999999999</v>
      </c>
      <c r="G193" s="40"/>
      <c r="H193" s="46"/>
    </row>
    <row r="194" s="2" customFormat="1" ht="16.8" customHeight="1">
      <c r="A194" s="40"/>
      <c r="B194" s="46"/>
      <c r="C194" s="282" t="s">
        <v>1054</v>
      </c>
      <c r="D194" s="283" t="s">
        <v>1055</v>
      </c>
      <c r="E194" s="284" t="s">
        <v>19</v>
      </c>
      <c r="F194" s="285">
        <v>27.442</v>
      </c>
      <c r="G194" s="40"/>
      <c r="H194" s="46"/>
    </row>
    <row r="195" s="2" customFormat="1" ht="16.8" customHeight="1">
      <c r="A195" s="40"/>
      <c r="B195" s="46"/>
      <c r="C195" s="286" t="s">
        <v>19</v>
      </c>
      <c r="D195" s="286" t="s">
        <v>1056</v>
      </c>
      <c r="E195" s="19" t="s">
        <v>19</v>
      </c>
      <c r="F195" s="287">
        <v>27.442</v>
      </c>
      <c r="G195" s="40"/>
      <c r="H195" s="46"/>
    </row>
    <row r="196" s="2" customFormat="1" ht="16.8" customHeight="1">
      <c r="A196" s="40"/>
      <c r="B196" s="46"/>
      <c r="C196" s="286" t="s">
        <v>19</v>
      </c>
      <c r="D196" s="286" t="s">
        <v>824</v>
      </c>
      <c r="E196" s="19" t="s">
        <v>19</v>
      </c>
      <c r="F196" s="287">
        <v>27.442</v>
      </c>
      <c r="G196" s="40"/>
      <c r="H196" s="46"/>
    </row>
    <row r="197" s="2" customFormat="1" ht="16.8" customHeight="1">
      <c r="A197" s="40"/>
      <c r="B197" s="46"/>
      <c r="C197" s="288" t="s">
        <v>1278</v>
      </c>
      <c r="D197" s="40"/>
      <c r="E197" s="40"/>
      <c r="F197" s="40"/>
      <c r="G197" s="40"/>
      <c r="H197" s="46"/>
    </row>
    <row r="198" s="2" customFormat="1" ht="16.8" customHeight="1">
      <c r="A198" s="40"/>
      <c r="B198" s="46"/>
      <c r="C198" s="286" t="s">
        <v>1084</v>
      </c>
      <c r="D198" s="286" t="s">
        <v>1085</v>
      </c>
      <c r="E198" s="19" t="s">
        <v>203</v>
      </c>
      <c r="F198" s="287">
        <v>27.442</v>
      </c>
      <c r="G198" s="40"/>
      <c r="H198" s="46"/>
    </row>
    <row r="199" s="2" customFormat="1" ht="16.8" customHeight="1">
      <c r="A199" s="40"/>
      <c r="B199" s="46"/>
      <c r="C199" s="286" t="s">
        <v>1090</v>
      </c>
      <c r="D199" s="286" t="s">
        <v>1091</v>
      </c>
      <c r="E199" s="19" t="s">
        <v>203</v>
      </c>
      <c r="F199" s="287">
        <v>27.442</v>
      </c>
      <c r="G199" s="40"/>
      <c r="H199" s="46"/>
    </row>
    <row r="200" s="2" customFormat="1" ht="16.8" customHeight="1">
      <c r="A200" s="40"/>
      <c r="B200" s="46"/>
      <c r="C200" s="286" t="s">
        <v>1095</v>
      </c>
      <c r="D200" s="286" t="s">
        <v>1096</v>
      </c>
      <c r="E200" s="19" t="s">
        <v>203</v>
      </c>
      <c r="F200" s="287">
        <v>27.442</v>
      </c>
      <c r="G200" s="40"/>
      <c r="H200" s="46"/>
    </row>
    <row r="201" s="2" customFormat="1" ht="16.8" customHeight="1">
      <c r="A201" s="40"/>
      <c r="B201" s="46"/>
      <c r="C201" s="282" t="s">
        <v>98</v>
      </c>
      <c r="D201" s="283" t="s">
        <v>1342</v>
      </c>
      <c r="E201" s="284" t="s">
        <v>19</v>
      </c>
      <c r="F201" s="285">
        <v>129.66999999999999</v>
      </c>
      <c r="G201" s="40"/>
      <c r="H201" s="46"/>
    </row>
    <row r="202" s="2" customFormat="1" ht="16.8" customHeight="1">
      <c r="A202" s="40"/>
      <c r="B202" s="46"/>
      <c r="C202" s="286" t="s">
        <v>19</v>
      </c>
      <c r="D202" s="286" t="s">
        <v>1343</v>
      </c>
      <c r="E202" s="19" t="s">
        <v>19</v>
      </c>
      <c r="F202" s="287">
        <v>129.66999999999999</v>
      </c>
      <c r="G202" s="40"/>
      <c r="H202" s="46"/>
    </row>
    <row r="203" s="2" customFormat="1" ht="16.8" customHeight="1">
      <c r="A203" s="40"/>
      <c r="B203" s="46"/>
      <c r="C203" s="286" t="s">
        <v>19</v>
      </c>
      <c r="D203" s="286" t="s">
        <v>824</v>
      </c>
      <c r="E203" s="19" t="s">
        <v>19</v>
      </c>
      <c r="F203" s="287">
        <v>129.66999999999999</v>
      </c>
      <c r="G203" s="40"/>
      <c r="H203" s="46"/>
    </row>
    <row r="204" s="2" customFormat="1" ht="16.8" customHeight="1">
      <c r="A204" s="40"/>
      <c r="B204" s="46"/>
      <c r="C204" s="288" t="s">
        <v>1278</v>
      </c>
      <c r="D204" s="40"/>
      <c r="E204" s="40"/>
      <c r="F204" s="40"/>
      <c r="G204" s="40"/>
      <c r="H204" s="46"/>
    </row>
    <row r="205" s="2" customFormat="1" ht="16.8" customHeight="1">
      <c r="A205" s="40"/>
      <c r="B205" s="46"/>
      <c r="C205" s="286" t="s">
        <v>980</v>
      </c>
      <c r="D205" s="286" t="s">
        <v>981</v>
      </c>
      <c r="E205" s="19" t="s">
        <v>203</v>
      </c>
      <c r="F205" s="287">
        <v>25</v>
      </c>
      <c r="G205" s="40"/>
      <c r="H205" s="46"/>
    </row>
    <row r="206" s="2" customFormat="1" ht="16.8" customHeight="1">
      <c r="A206" s="40"/>
      <c r="B206" s="46"/>
      <c r="C206" s="282" t="s">
        <v>102</v>
      </c>
      <c r="D206" s="283" t="s">
        <v>1057</v>
      </c>
      <c r="E206" s="284" t="s">
        <v>19</v>
      </c>
      <c r="F206" s="285">
        <v>50.283999999999999</v>
      </c>
      <c r="G206" s="40"/>
      <c r="H206" s="46"/>
    </row>
    <row r="207" s="2" customFormat="1" ht="16.8" customHeight="1">
      <c r="A207" s="40"/>
      <c r="B207" s="46"/>
      <c r="C207" s="286" t="s">
        <v>19</v>
      </c>
      <c r="D207" s="286" t="s">
        <v>1058</v>
      </c>
      <c r="E207" s="19" t="s">
        <v>19</v>
      </c>
      <c r="F207" s="287">
        <v>50.283999999999999</v>
      </c>
      <c r="G207" s="40"/>
      <c r="H207" s="46"/>
    </row>
    <row r="208" s="2" customFormat="1" ht="16.8" customHeight="1">
      <c r="A208" s="40"/>
      <c r="B208" s="46"/>
      <c r="C208" s="286" t="s">
        <v>19</v>
      </c>
      <c r="D208" s="286" t="s">
        <v>824</v>
      </c>
      <c r="E208" s="19" t="s">
        <v>19</v>
      </c>
      <c r="F208" s="287">
        <v>50.283999999999999</v>
      </c>
      <c r="G208" s="40"/>
      <c r="H208" s="46"/>
    </row>
    <row r="209" s="2" customFormat="1" ht="16.8" customHeight="1">
      <c r="A209" s="40"/>
      <c r="B209" s="46"/>
      <c r="C209" s="288" t="s">
        <v>1278</v>
      </c>
      <c r="D209" s="40"/>
      <c r="E209" s="40"/>
      <c r="F209" s="40"/>
      <c r="G209" s="40"/>
      <c r="H209" s="46"/>
    </row>
    <row r="210" s="2" customFormat="1">
      <c r="A210" s="40"/>
      <c r="B210" s="46"/>
      <c r="C210" s="286" t="s">
        <v>719</v>
      </c>
      <c r="D210" s="286" t="s">
        <v>720</v>
      </c>
      <c r="E210" s="19" t="s">
        <v>203</v>
      </c>
      <c r="F210" s="287">
        <v>50.283999999999999</v>
      </c>
      <c r="G210" s="40"/>
      <c r="H210" s="46"/>
    </row>
    <row r="211" s="2" customFormat="1" ht="16.8" customHeight="1">
      <c r="A211" s="40"/>
      <c r="B211" s="46"/>
      <c r="C211" s="282" t="s">
        <v>1059</v>
      </c>
      <c r="D211" s="283" t="s">
        <v>1060</v>
      </c>
      <c r="E211" s="284" t="s">
        <v>19</v>
      </c>
      <c r="F211" s="285">
        <v>2.6019999999999999</v>
      </c>
      <c r="G211" s="40"/>
      <c r="H211" s="46"/>
    </row>
    <row r="212" s="2" customFormat="1" ht="16.8" customHeight="1">
      <c r="A212" s="40"/>
      <c r="B212" s="46"/>
      <c r="C212" s="286" t="s">
        <v>19</v>
      </c>
      <c r="D212" s="286" t="s">
        <v>1061</v>
      </c>
      <c r="E212" s="19" t="s">
        <v>19</v>
      </c>
      <c r="F212" s="287">
        <v>2.6019999999999999</v>
      </c>
      <c r="G212" s="40"/>
      <c r="H212" s="46"/>
    </row>
    <row r="213" s="2" customFormat="1" ht="16.8" customHeight="1">
      <c r="A213" s="40"/>
      <c r="B213" s="46"/>
      <c r="C213" s="286" t="s">
        <v>19</v>
      </c>
      <c r="D213" s="286" t="s">
        <v>824</v>
      </c>
      <c r="E213" s="19" t="s">
        <v>19</v>
      </c>
      <c r="F213" s="287">
        <v>2.6019999999999999</v>
      </c>
      <c r="G213" s="40"/>
      <c r="H213" s="46"/>
    </row>
    <row r="214" s="2" customFormat="1" ht="16.8" customHeight="1">
      <c r="A214" s="40"/>
      <c r="B214" s="46"/>
      <c r="C214" s="288" t="s">
        <v>1278</v>
      </c>
      <c r="D214" s="40"/>
      <c r="E214" s="40"/>
      <c r="F214" s="40"/>
      <c r="G214" s="40"/>
      <c r="H214" s="46"/>
    </row>
    <row r="215" s="2" customFormat="1">
      <c r="A215" s="40"/>
      <c r="B215" s="46"/>
      <c r="C215" s="286" t="s">
        <v>724</v>
      </c>
      <c r="D215" s="286" t="s">
        <v>725</v>
      </c>
      <c r="E215" s="19" t="s">
        <v>203</v>
      </c>
      <c r="F215" s="287">
        <v>2.6019999999999999</v>
      </c>
      <c r="G215" s="40"/>
      <c r="H215" s="46"/>
    </row>
    <row r="216" s="2" customFormat="1" ht="16.8" customHeight="1">
      <c r="A216" s="40"/>
      <c r="B216" s="46"/>
      <c r="C216" s="282" t="s">
        <v>1307</v>
      </c>
      <c r="D216" s="283" t="s">
        <v>1344</v>
      </c>
      <c r="E216" s="284" t="s">
        <v>19</v>
      </c>
      <c r="F216" s="285">
        <v>137.83000000000001</v>
      </c>
      <c r="G216" s="40"/>
      <c r="H216" s="46"/>
    </row>
    <row r="217" s="2" customFormat="1" ht="16.8" customHeight="1">
      <c r="A217" s="40"/>
      <c r="B217" s="46"/>
      <c r="C217" s="286" t="s">
        <v>19</v>
      </c>
      <c r="D217" s="286" t="s">
        <v>1345</v>
      </c>
      <c r="E217" s="19" t="s">
        <v>19</v>
      </c>
      <c r="F217" s="287">
        <v>137.83000000000001</v>
      </c>
      <c r="G217" s="40"/>
      <c r="H217" s="46"/>
    </row>
    <row r="218" s="2" customFormat="1" ht="16.8" customHeight="1">
      <c r="A218" s="40"/>
      <c r="B218" s="46"/>
      <c r="C218" s="286" t="s">
        <v>19</v>
      </c>
      <c r="D218" s="286" t="s">
        <v>824</v>
      </c>
      <c r="E218" s="19" t="s">
        <v>19</v>
      </c>
      <c r="F218" s="287">
        <v>137.83000000000001</v>
      </c>
      <c r="G218" s="40"/>
      <c r="H218" s="46"/>
    </row>
    <row r="219" s="2" customFormat="1" ht="16.8" customHeight="1">
      <c r="A219" s="40"/>
      <c r="B219" s="46"/>
      <c r="C219" s="282" t="s">
        <v>1062</v>
      </c>
      <c r="D219" s="283" t="s">
        <v>1063</v>
      </c>
      <c r="E219" s="284" t="s">
        <v>19</v>
      </c>
      <c r="F219" s="285">
        <v>62.649999999999999</v>
      </c>
      <c r="G219" s="40"/>
      <c r="H219" s="46"/>
    </row>
    <row r="220" s="2" customFormat="1" ht="16.8" customHeight="1">
      <c r="A220" s="40"/>
      <c r="B220" s="46"/>
      <c r="C220" s="286" t="s">
        <v>19</v>
      </c>
      <c r="D220" s="286" t="s">
        <v>1346</v>
      </c>
      <c r="E220" s="19" t="s">
        <v>19</v>
      </c>
      <c r="F220" s="287">
        <v>62.649999999999999</v>
      </c>
      <c r="G220" s="40"/>
      <c r="H220" s="46"/>
    </row>
    <row r="221" s="2" customFormat="1" ht="16.8" customHeight="1">
      <c r="A221" s="40"/>
      <c r="B221" s="46"/>
      <c r="C221" s="286" t="s">
        <v>19</v>
      </c>
      <c r="D221" s="286" t="s">
        <v>824</v>
      </c>
      <c r="E221" s="19" t="s">
        <v>19</v>
      </c>
      <c r="F221" s="287">
        <v>62.649999999999999</v>
      </c>
      <c r="G221" s="40"/>
      <c r="H221" s="46"/>
    </row>
    <row r="222" s="2" customFormat="1" ht="16.8" customHeight="1">
      <c r="A222" s="40"/>
      <c r="B222" s="46"/>
      <c r="C222" s="288" t="s">
        <v>1278</v>
      </c>
      <c r="D222" s="40"/>
      <c r="E222" s="40"/>
      <c r="F222" s="40"/>
      <c r="G222" s="40"/>
      <c r="H222" s="46"/>
    </row>
    <row r="223" s="2" customFormat="1" ht="16.8" customHeight="1">
      <c r="A223" s="40"/>
      <c r="B223" s="46"/>
      <c r="C223" s="286" t="s">
        <v>910</v>
      </c>
      <c r="D223" s="286" t="s">
        <v>911</v>
      </c>
      <c r="E223" s="19" t="s">
        <v>260</v>
      </c>
      <c r="F223" s="287">
        <v>62.649999999999999</v>
      </c>
      <c r="G223" s="40"/>
      <c r="H223" s="46"/>
    </row>
    <row r="224" s="2" customFormat="1" ht="16.8" customHeight="1">
      <c r="A224" s="40"/>
      <c r="B224" s="46"/>
      <c r="C224" s="282" t="s">
        <v>106</v>
      </c>
      <c r="D224" s="283" t="s">
        <v>1347</v>
      </c>
      <c r="E224" s="284" t="s">
        <v>19</v>
      </c>
      <c r="F224" s="285">
        <v>169.31</v>
      </c>
      <c r="G224" s="40"/>
      <c r="H224" s="46"/>
    </row>
    <row r="225" s="2" customFormat="1" ht="16.8" customHeight="1">
      <c r="A225" s="40"/>
      <c r="B225" s="46"/>
      <c r="C225" s="286" t="s">
        <v>19</v>
      </c>
      <c r="D225" s="286" t="s">
        <v>1348</v>
      </c>
      <c r="E225" s="19" t="s">
        <v>19</v>
      </c>
      <c r="F225" s="287">
        <v>169.31</v>
      </c>
      <c r="G225" s="40"/>
      <c r="H225" s="46"/>
    </row>
    <row r="226" s="2" customFormat="1" ht="16.8" customHeight="1">
      <c r="A226" s="40"/>
      <c r="B226" s="46"/>
      <c r="C226" s="286" t="s">
        <v>19</v>
      </c>
      <c r="D226" s="286" t="s">
        <v>824</v>
      </c>
      <c r="E226" s="19" t="s">
        <v>19</v>
      </c>
      <c r="F226" s="287">
        <v>169.31</v>
      </c>
      <c r="G226" s="40"/>
      <c r="H226" s="46"/>
    </row>
    <row r="227" s="2" customFormat="1" ht="16.8" customHeight="1">
      <c r="A227" s="40"/>
      <c r="B227" s="46"/>
      <c r="C227" s="282" t="s">
        <v>109</v>
      </c>
      <c r="D227" s="283" t="s">
        <v>1302</v>
      </c>
      <c r="E227" s="284" t="s">
        <v>19</v>
      </c>
      <c r="F227" s="285">
        <v>28.32</v>
      </c>
      <c r="G227" s="40"/>
      <c r="H227" s="46"/>
    </row>
    <row r="228" s="2" customFormat="1" ht="16.8" customHeight="1">
      <c r="A228" s="40"/>
      <c r="B228" s="46"/>
      <c r="C228" s="286" t="s">
        <v>19</v>
      </c>
      <c r="D228" s="286" t="s">
        <v>1349</v>
      </c>
      <c r="E228" s="19" t="s">
        <v>19</v>
      </c>
      <c r="F228" s="287">
        <v>28.32</v>
      </c>
      <c r="G228" s="40"/>
      <c r="H228" s="46"/>
    </row>
    <row r="229" s="2" customFormat="1" ht="16.8" customHeight="1">
      <c r="A229" s="40"/>
      <c r="B229" s="46"/>
      <c r="C229" s="286" t="s">
        <v>19</v>
      </c>
      <c r="D229" s="286" t="s">
        <v>824</v>
      </c>
      <c r="E229" s="19" t="s">
        <v>19</v>
      </c>
      <c r="F229" s="287">
        <v>28.32</v>
      </c>
      <c r="G229" s="40"/>
      <c r="H229" s="46"/>
    </row>
    <row r="230" s="2" customFormat="1" ht="16.8" customHeight="1">
      <c r="A230" s="40"/>
      <c r="B230" s="46"/>
      <c r="C230" s="282" t="s">
        <v>1311</v>
      </c>
      <c r="D230" s="283" t="s">
        <v>1350</v>
      </c>
      <c r="E230" s="284" t="s">
        <v>19</v>
      </c>
      <c r="F230" s="285">
        <v>28.32</v>
      </c>
      <c r="G230" s="40"/>
      <c r="H230" s="46"/>
    </row>
    <row r="231" s="2" customFormat="1" ht="16.8" customHeight="1">
      <c r="A231" s="40"/>
      <c r="B231" s="46"/>
      <c r="C231" s="286" t="s">
        <v>19</v>
      </c>
      <c r="D231" s="286" t="s">
        <v>1349</v>
      </c>
      <c r="E231" s="19" t="s">
        <v>19</v>
      </c>
      <c r="F231" s="287">
        <v>28.32</v>
      </c>
      <c r="G231" s="40"/>
      <c r="H231" s="46"/>
    </row>
    <row r="232" s="2" customFormat="1" ht="16.8" customHeight="1">
      <c r="A232" s="40"/>
      <c r="B232" s="46"/>
      <c r="C232" s="286" t="s">
        <v>19</v>
      </c>
      <c r="D232" s="286" t="s">
        <v>824</v>
      </c>
      <c r="E232" s="19" t="s">
        <v>19</v>
      </c>
      <c r="F232" s="287">
        <v>28.32</v>
      </c>
      <c r="G232" s="40"/>
      <c r="H232" s="46"/>
    </row>
    <row r="233" s="2" customFormat="1" ht="16.8" customHeight="1">
      <c r="A233" s="40"/>
      <c r="B233" s="46"/>
      <c r="C233" s="282" t="s">
        <v>112</v>
      </c>
      <c r="D233" s="283" t="s">
        <v>1066</v>
      </c>
      <c r="E233" s="284" t="s">
        <v>19</v>
      </c>
      <c r="F233" s="285">
        <v>112.916</v>
      </c>
      <c r="G233" s="40"/>
      <c r="H233" s="46"/>
    </row>
    <row r="234" s="2" customFormat="1" ht="16.8" customHeight="1">
      <c r="A234" s="40"/>
      <c r="B234" s="46"/>
      <c r="C234" s="286" t="s">
        <v>19</v>
      </c>
      <c r="D234" s="286" t="s">
        <v>1067</v>
      </c>
      <c r="E234" s="19" t="s">
        <v>19</v>
      </c>
      <c r="F234" s="287">
        <v>112.916</v>
      </c>
      <c r="G234" s="40"/>
      <c r="H234" s="46"/>
    </row>
    <row r="235" s="2" customFormat="1" ht="16.8" customHeight="1">
      <c r="A235" s="40"/>
      <c r="B235" s="46"/>
      <c r="C235" s="286" t="s">
        <v>19</v>
      </c>
      <c r="D235" s="286" t="s">
        <v>824</v>
      </c>
      <c r="E235" s="19" t="s">
        <v>19</v>
      </c>
      <c r="F235" s="287">
        <v>112.916</v>
      </c>
      <c r="G235" s="40"/>
      <c r="H235" s="46"/>
    </row>
    <row r="236" s="2" customFormat="1" ht="16.8" customHeight="1">
      <c r="A236" s="40"/>
      <c r="B236" s="46"/>
      <c r="C236" s="288" t="s">
        <v>1278</v>
      </c>
      <c r="D236" s="40"/>
      <c r="E236" s="40"/>
      <c r="F236" s="40"/>
      <c r="G236" s="40"/>
      <c r="H236" s="46"/>
    </row>
    <row r="237" s="2" customFormat="1" ht="16.8" customHeight="1">
      <c r="A237" s="40"/>
      <c r="B237" s="46"/>
      <c r="C237" s="286" t="s">
        <v>879</v>
      </c>
      <c r="D237" s="286" t="s">
        <v>880</v>
      </c>
      <c r="E237" s="19" t="s">
        <v>203</v>
      </c>
      <c r="F237" s="287">
        <v>112.916</v>
      </c>
      <c r="G237" s="40"/>
      <c r="H237" s="46"/>
    </row>
    <row r="238" s="2" customFormat="1" ht="16.8" customHeight="1">
      <c r="A238" s="40"/>
      <c r="B238" s="46"/>
      <c r="C238" s="286" t="s">
        <v>917</v>
      </c>
      <c r="D238" s="286" t="s">
        <v>918</v>
      </c>
      <c r="E238" s="19" t="s">
        <v>203</v>
      </c>
      <c r="F238" s="287">
        <v>112.916</v>
      </c>
      <c r="G238" s="40"/>
      <c r="H238" s="46"/>
    </row>
    <row r="239" s="2" customFormat="1">
      <c r="A239" s="40"/>
      <c r="B239" s="46"/>
      <c r="C239" s="286" t="s">
        <v>923</v>
      </c>
      <c r="D239" s="286" t="s">
        <v>924</v>
      </c>
      <c r="E239" s="19" t="s">
        <v>203</v>
      </c>
      <c r="F239" s="287">
        <v>112.916</v>
      </c>
      <c r="G239" s="40"/>
      <c r="H239" s="46"/>
    </row>
    <row r="240" s="2" customFormat="1" ht="16.8" customHeight="1">
      <c r="A240" s="40"/>
      <c r="B240" s="46"/>
      <c r="C240" s="282" t="s">
        <v>1314</v>
      </c>
      <c r="D240" s="283" t="s">
        <v>1347</v>
      </c>
      <c r="E240" s="284" t="s">
        <v>19</v>
      </c>
      <c r="F240" s="285">
        <v>164.20099999999999</v>
      </c>
      <c r="G240" s="40"/>
      <c r="H240" s="46"/>
    </row>
    <row r="241" s="2" customFormat="1" ht="16.8" customHeight="1">
      <c r="A241" s="40"/>
      <c r="B241" s="46"/>
      <c r="C241" s="286" t="s">
        <v>19</v>
      </c>
      <c r="D241" s="286" t="s">
        <v>1351</v>
      </c>
      <c r="E241" s="19" t="s">
        <v>19</v>
      </c>
      <c r="F241" s="287">
        <v>164.20099999999999</v>
      </c>
      <c r="G241" s="40"/>
      <c r="H241" s="46"/>
    </row>
    <row r="242" s="2" customFormat="1" ht="16.8" customHeight="1">
      <c r="A242" s="40"/>
      <c r="B242" s="46"/>
      <c r="C242" s="286" t="s">
        <v>19</v>
      </c>
      <c r="D242" s="286" t="s">
        <v>824</v>
      </c>
      <c r="E242" s="19" t="s">
        <v>19</v>
      </c>
      <c r="F242" s="287">
        <v>164.20099999999999</v>
      </c>
      <c r="G242" s="40"/>
      <c r="H242" s="46"/>
    </row>
    <row r="243" s="2" customFormat="1" ht="7.44" customHeight="1">
      <c r="A243" s="40"/>
      <c r="B243" s="159"/>
      <c r="C243" s="160"/>
      <c r="D243" s="160"/>
      <c r="E243" s="160"/>
      <c r="F243" s="160"/>
      <c r="G243" s="160"/>
      <c r="H243" s="46"/>
    </row>
    <row r="244" s="2" customFormat="1">
      <c r="A244" s="40"/>
      <c r="B244" s="40"/>
      <c r="C244" s="40"/>
      <c r="D244" s="40"/>
      <c r="E244" s="40"/>
      <c r="F244" s="40"/>
      <c r="G244" s="40"/>
      <c r="H244" s="40"/>
    </row>
  </sheetData>
  <sheetProtection sheet="1" formatColumns="0" formatRows="0" objects="1" scenarios="1" spinCount="100000" saltValue="9JOARuVqP0Al+FaKBs8s48usol8Jm57O72PC+iBpisRTubYkkc79XNP4e3HEGfom8Jfxg1he5rDf2tVm1dD+oA==" hashValue="uh63F2cFUD5wJF0r6iCaZghu2KGzQ8Cn5f9b1j0kZlSRA/VgtMl52//7ZfqAROjcab3hh8WDc0wRBwUxeu2zNQ==" algorithmName="SHA-512" password="D54F"/>
  <mergeCells count="2">
    <mergeCell ref="D5:F5"/>
    <mergeCell ref="D6:F6"/>
  </mergeCells>
  <pageSetup paperSize="9" orientation="portrait" blackAndWhite="1" fitToHeight="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89" customWidth="1"/>
    <col min="2" max="2" width="1.667969" style="289" customWidth="1"/>
    <col min="3" max="4" width="5" style="289" customWidth="1"/>
    <col min="5" max="5" width="11.66016" style="289" customWidth="1"/>
    <col min="6" max="6" width="9.160156" style="289" customWidth="1"/>
    <col min="7" max="7" width="5" style="289" customWidth="1"/>
    <col min="8" max="8" width="77.83203" style="289" customWidth="1"/>
    <col min="9" max="10" width="20" style="289" customWidth="1"/>
    <col min="11" max="11" width="1.667969" style="289" customWidth="1"/>
  </cols>
  <sheetData>
    <row r="1" s="1" customFormat="1" ht="37.5" customHeight="1"/>
    <row r="2" s="1" customFormat="1" ht="7.5" customHeight="1">
      <c r="B2" s="290"/>
      <c r="C2" s="291"/>
      <c r="D2" s="291"/>
      <c r="E2" s="291"/>
      <c r="F2" s="291"/>
      <c r="G2" s="291"/>
      <c r="H2" s="291"/>
      <c r="I2" s="291"/>
      <c r="J2" s="291"/>
      <c r="K2" s="292"/>
    </row>
    <row r="3" s="16" customFormat="1" ht="45" customHeight="1">
      <c r="B3" s="293"/>
      <c r="C3" s="294" t="s">
        <v>1352</v>
      </c>
      <c r="D3" s="294"/>
      <c r="E3" s="294"/>
      <c r="F3" s="294"/>
      <c r="G3" s="294"/>
      <c r="H3" s="294"/>
      <c r="I3" s="294"/>
      <c r="J3" s="294"/>
      <c r="K3" s="295"/>
    </row>
    <row r="4" s="1" customFormat="1" ht="25.5" customHeight="1">
      <c r="B4" s="296"/>
      <c r="C4" s="297" t="s">
        <v>1353</v>
      </c>
      <c r="D4" s="297"/>
      <c r="E4" s="297"/>
      <c r="F4" s="297"/>
      <c r="G4" s="297"/>
      <c r="H4" s="297"/>
      <c r="I4" s="297"/>
      <c r="J4" s="297"/>
      <c r="K4" s="298"/>
    </row>
    <row r="5" s="1" customFormat="1" ht="5.25" customHeight="1">
      <c r="B5" s="296"/>
      <c r="C5" s="299"/>
      <c r="D5" s="299"/>
      <c r="E5" s="299"/>
      <c r="F5" s="299"/>
      <c r="G5" s="299"/>
      <c r="H5" s="299"/>
      <c r="I5" s="299"/>
      <c r="J5" s="299"/>
      <c r="K5" s="298"/>
    </row>
    <row r="6" s="1" customFormat="1" ht="15" customHeight="1">
      <c r="B6" s="296"/>
      <c r="C6" s="300" t="s">
        <v>1354</v>
      </c>
      <c r="D6" s="300"/>
      <c r="E6" s="300"/>
      <c r="F6" s="300"/>
      <c r="G6" s="300"/>
      <c r="H6" s="300"/>
      <c r="I6" s="300"/>
      <c r="J6" s="300"/>
      <c r="K6" s="298"/>
    </row>
    <row r="7" s="1" customFormat="1" ht="15" customHeight="1">
      <c r="B7" s="301"/>
      <c r="C7" s="300" t="s">
        <v>1355</v>
      </c>
      <c r="D7" s="300"/>
      <c r="E7" s="300"/>
      <c r="F7" s="300"/>
      <c r="G7" s="300"/>
      <c r="H7" s="300"/>
      <c r="I7" s="300"/>
      <c r="J7" s="300"/>
      <c r="K7" s="298"/>
    </row>
    <row r="8" s="1" customFormat="1" ht="12.75" customHeight="1">
      <c r="B8" s="301"/>
      <c r="C8" s="300"/>
      <c r="D8" s="300"/>
      <c r="E8" s="300"/>
      <c r="F8" s="300"/>
      <c r="G8" s="300"/>
      <c r="H8" s="300"/>
      <c r="I8" s="300"/>
      <c r="J8" s="300"/>
      <c r="K8" s="298"/>
    </row>
    <row r="9" s="1" customFormat="1" ht="15" customHeight="1">
      <c r="B9" s="301"/>
      <c r="C9" s="300" t="s">
        <v>1356</v>
      </c>
      <c r="D9" s="300"/>
      <c r="E9" s="300"/>
      <c r="F9" s="300"/>
      <c r="G9" s="300"/>
      <c r="H9" s="300"/>
      <c r="I9" s="300"/>
      <c r="J9" s="300"/>
      <c r="K9" s="298"/>
    </row>
    <row r="10" s="1" customFormat="1" ht="15" customHeight="1">
      <c r="B10" s="301"/>
      <c r="C10" s="300"/>
      <c r="D10" s="300" t="s">
        <v>1357</v>
      </c>
      <c r="E10" s="300"/>
      <c r="F10" s="300"/>
      <c r="G10" s="300"/>
      <c r="H10" s="300"/>
      <c r="I10" s="300"/>
      <c r="J10" s="300"/>
      <c r="K10" s="298"/>
    </row>
    <row r="11" s="1" customFormat="1" ht="15" customHeight="1">
      <c r="B11" s="301"/>
      <c r="C11" s="302"/>
      <c r="D11" s="300" t="s">
        <v>1358</v>
      </c>
      <c r="E11" s="300"/>
      <c r="F11" s="300"/>
      <c r="G11" s="300"/>
      <c r="H11" s="300"/>
      <c r="I11" s="300"/>
      <c r="J11" s="300"/>
      <c r="K11" s="298"/>
    </row>
    <row r="12" s="1" customFormat="1" ht="15" customHeight="1">
      <c r="B12" s="301"/>
      <c r="C12" s="302"/>
      <c r="D12" s="300"/>
      <c r="E12" s="300"/>
      <c r="F12" s="300"/>
      <c r="G12" s="300"/>
      <c r="H12" s="300"/>
      <c r="I12" s="300"/>
      <c r="J12" s="300"/>
      <c r="K12" s="298"/>
    </row>
    <row r="13" s="1" customFormat="1" ht="15" customHeight="1">
      <c r="B13" s="301"/>
      <c r="C13" s="302"/>
      <c r="D13" s="303" t="s">
        <v>1359</v>
      </c>
      <c r="E13" s="300"/>
      <c r="F13" s="300"/>
      <c r="G13" s="300"/>
      <c r="H13" s="300"/>
      <c r="I13" s="300"/>
      <c r="J13" s="300"/>
      <c r="K13" s="298"/>
    </row>
    <row r="14" s="1" customFormat="1" ht="12.75" customHeight="1">
      <c r="B14" s="301"/>
      <c r="C14" s="302"/>
      <c r="D14" s="302"/>
      <c r="E14" s="302"/>
      <c r="F14" s="302"/>
      <c r="G14" s="302"/>
      <c r="H14" s="302"/>
      <c r="I14" s="302"/>
      <c r="J14" s="302"/>
      <c r="K14" s="298"/>
    </row>
    <row r="15" s="1" customFormat="1" ht="15" customHeight="1">
      <c r="B15" s="301"/>
      <c r="C15" s="302"/>
      <c r="D15" s="300" t="s">
        <v>1360</v>
      </c>
      <c r="E15" s="300"/>
      <c r="F15" s="300"/>
      <c r="G15" s="300"/>
      <c r="H15" s="300"/>
      <c r="I15" s="300"/>
      <c r="J15" s="300"/>
      <c r="K15" s="298"/>
    </row>
    <row r="16" s="1" customFormat="1" ht="15" customHeight="1">
      <c r="B16" s="301"/>
      <c r="C16" s="302"/>
      <c r="D16" s="300" t="s">
        <v>1361</v>
      </c>
      <c r="E16" s="300"/>
      <c r="F16" s="300"/>
      <c r="G16" s="300"/>
      <c r="H16" s="300"/>
      <c r="I16" s="300"/>
      <c r="J16" s="300"/>
      <c r="K16" s="298"/>
    </row>
    <row r="17" s="1" customFormat="1" ht="15" customHeight="1">
      <c r="B17" s="301"/>
      <c r="C17" s="302"/>
      <c r="D17" s="300" t="s">
        <v>1362</v>
      </c>
      <c r="E17" s="300"/>
      <c r="F17" s="300"/>
      <c r="G17" s="300"/>
      <c r="H17" s="300"/>
      <c r="I17" s="300"/>
      <c r="J17" s="300"/>
      <c r="K17" s="298"/>
    </row>
    <row r="18" s="1" customFormat="1" ht="15" customHeight="1">
      <c r="B18" s="301"/>
      <c r="C18" s="302"/>
      <c r="D18" s="302"/>
      <c r="E18" s="304" t="s">
        <v>76</v>
      </c>
      <c r="F18" s="300" t="s">
        <v>1363</v>
      </c>
      <c r="G18" s="300"/>
      <c r="H18" s="300"/>
      <c r="I18" s="300"/>
      <c r="J18" s="300"/>
      <c r="K18" s="298"/>
    </row>
    <row r="19" s="1" customFormat="1" ht="15" customHeight="1">
      <c r="B19" s="301"/>
      <c r="C19" s="302"/>
      <c r="D19" s="302"/>
      <c r="E19" s="304" t="s">
        <v>1364</v>
      </c>
      <c r="F19" s="300" t="s">
        <v>1365</v>
      </c>
      <c r="G19" s="300"/>
      <c r="H19" s="300"/>
      <c r="I19" s="300"/>
      <c r="J19" s="300"/>
      <c r="K19" s="298"/>
    </row>
    <row r="20" s="1" customFormat="1" ht="15" customHeight="1">
      <c r="B20" s="301"/>
      <c r="C20" s="302"/>
      <c r="D20" s="302"/>
      <c r="E20" s="304" t="s">
        <v>1366</v>
      </c>
      <c r="F20" s="300" t="s">
        <v>1367</v>
      </c>
      <c r="G20" s="300"/>
      <c r="H20" s="300"/>
      <c r="I20" s="300"/>
      <c r="J20" s="300"/>
      <c r="K20" s="298"/>
    </row>
    <row r="21" s="1" customFormat="1" ht="15" customHeight="1">
      <c r="B21" s="301"/>
      <c r="C21" s="302"/>
      <c r="D21" s="302"/>
      <c r="E21" s="304" t="s">
        <v>1368</v>
      </c>
      <c r="F21" s="300" t="s">
        <v>1369</v>
      </c>
      <c r="G21" s="300"/>
      <c r="H21" s="300"/>
      <c r="I21" s="300"/>
      <c r="J21" s="300"/>
      <c r="K21" s="298"/>
    </row>
    <row r="22" s="1" customFormat="1" ht="15" customHeight="1">
      <c r="B22" s="301"/>
      <c r="C22" s="302"/>
      <c r="D22" s="302"/>
      <c r="E22" s="304" t="s">
        <v>1370</v>
      </c>
      <c r="F22" s="300" t="s">
        <v>1371</v>
      </c>
      <c r="G22" s="300"/>
      <c r="H22" s="300"/>
      <c r="I22" s="300"/>
      <c r="J22" s="300"/>
      <c r="K22" s="298"/>
    </row>
    <row r="23" s="1" customFormat="1" ht="15" customHeight="1">
      <c r="B23" s="301"/>
      <c r="C23" s="302"/>
      <c r="D23" s="302"/>
      <c r="E23" s="304" t="s">
        <v>1372</v>
      </c>
      <c r="F23" s="300" t="s">
        <v>1373</v>
      </c>
      <c r="G23" s="300"/>
      <c r="H23" s="300"/>
      <c r="I23" s="300"/>
      <c r="J23" s="300"/>
      <c r="K23" s="298"/>
    </row>
    <row r="24" s="1" customFormat="1" ht="12.75" customHeight="1">
      <c r="B24" s="301"/>
      <c r="C24" s="302"/>
      <c r="D24" s="302"/>
      <c r="E24" s="302"/>
      <c r="F24" s="302"/>
      <c r="G24" s="302"/>
      <c r="H24" s="302"/>
      <c r="I24" s="302"/>
      <c r="J24" s="302"/>
      <c r="K24" s="298"/>
    </row>
    <row r="25" s="1" customFormat="1" ht="15" customHeight="1">
      <c r="B25" s="301"/>
      <c r="C25" s="300" t="s">
        <v>1374</v>
      </c>
      <c r="D25" s="300"/>
      <c r="E25" s="300"/>
      <c r="F25" s="300"/>
      <c r="G25" s="300"/>
      <c r="H25" s="300"/>
      <c r="I25" s="300"/>
      <c r="J25" s="300"/>
      <c r="K25" s="298"/>
    </row>
    <row r="26" s="1" customFormat="1" ht="15" customHeight="1">
      <c r="B26" s="301"/>
      <c r="C26" s="300" t="s">
        <v>1375</v>
      </c>
      <c r="D26" s="300"/>
      <c r="E26" s="300"/>
      <c r="F26" s="300"/>
      <c r="G26" s="300"/>
      <c r="H26" s="300"/>
      <c r="I26" s="300"/>
      <c r="J26" s="300"/>
      <c r="K26" s="298"/>
    </row>
    <row r="27" s="1" customFormat="1" ht="15" customHeight="1">
      <c r="B27" s="301"/>
      <c r="C27" s="300"/>
      <c r="D27" s="300" t="s">
        <v>1376</v>
      </c>
      <c r="E27" s="300"/>
      <c r="F27" s="300"/>
      <c r="G27" s="300"/>
      <c r="H27" s="300"/>
      <c r="I27" s="300"/>
      <c r="J27" s="300"/>
      <c r="K27" s="298"/>
    </row>
    <row r="28" s="1" customFormat="1" ht="15" customHeight="1">
      <c r="B28" s="301"/>
      <c r="C28" s="302"/>
      <c r="D28" s="300" t="s">
        <v>1377</v>
      </c>
      <c r="E28" s="300"/>
      <c r="F28" s="300"/>
      <c r="G28" s="300"/>
      <c r="H28" s="300"/>
      <c r="I28" s="300"/>
      <c r="J28" s="300"/>
      <c r="K28" s="298"/>
    </row>
    <row r="29" s="1" customFormat="1" ht="12.75" customHeight="1">
      <c r="B29" s="301"/>
      <c r="C29" s="302"/>
      <c r="D29" s="302"/>
      <c r="E29" s="302"/>
      <c r="F29" s="302"/>
      <c r="G29" s="302"/>
      <c r="H29" s="302"/>
      <c r="I29" s="302"/>
      <c r="J29" s="302"/>
      <c r="K29" s="298"/>
    </row>
    <row r="30" s="1" customFormat="1" ht="15" customHeight="1">
      <c r="B30" s="301"/>
      <c r="C30" s="302"/>
      <c r="D30" s="300" t="s">
        <v>1378</v>
      </c>
      <c r="E30" s="300"/>
      <c r="F30" s="300"/>
      <c r="G30" s="300"/>
      <c r="H30" s="300"/>
      <c r="I30" s="300"/>
      <c r="J30" s="300"/>
      <c r="K30" s="298"/>
    </row>
    <row r="31" s="1" customFormat="1" ht="15" customHeight="1">
      <c r="B31" s="301"/>
      <c r="C31" s="302"/>
      <c r="D31" s="300" t="s">
        <v>1379</v>
      </c>
      <c r="E31" s="300"/>
      <c r="F31" s="300"/>
      <c r="G31" s="300"/>
      <c r="H31" s="300"/>
      <c r="I31" s="300"/>
      <c r="J31" s="300"/>
      <c r="K31" s="298"/>
    </row>
    <row r="32" s="1" customFormat="1" ht="12.75" customHeight="1">
      <c r="B32" s="301"/>
      <c r="C32" s="302"/>
      <c r="D32" s="302"/>
      <c r="E32" s="302"/>
      <c r="F32" s="302"/>
      <c r="G32" s="302"/>
      <c r="H32" s="302"/>
      <c r="I32" s="302"/>
      <c r="J32" s="302"/>
      <c r="K32" s="298"/>
    </row>
    <row r="33" s="1" customFormat="1" ht="15" customHeight="1">
      <c r="B33" s="301"/>
      <c r="C33" s="302"/>
      <c r="D33" s="300" t="s">
        <v>1380</v>
      </c>
      <c r="E33" s="300"/>
      <c r="F33" s="300"/>
      <c r="G33" s="300"/>
      <c r="H33" s="300"/>
      <c r="I33" s="300"/>
      <c r="J33" s="300"/>
      <c r="K33" s="298"/>
    </row>
    <row r="34" s="1" customFormat="1" ht="15" customHeight="1">
      <c r="B34" s="301"/>
      <c r="C34" s="302"/>
      <c r="D34" s="300" t="s">
        <v>1381</v>
      </c>
      <c r="E34" s="300"/>
      <c r="F34" s="300"/>
      <c r="G34" s="300"/>
      <c r="H34" s="300"/>
      <c r="I34" s="300"/>
      <c r="J34" s="300"/>
      <c r="K34" s="298"/>
    </row>
    <row r="35" s="1" customFormat="1" ht="15" customHeight="1">
      <c r="B35" s="301"/>
      <c r="C35" s="302"/>
      <c r="D35" s="300" t="s">
        <v>1382</v>
      </c>
      <c r="E35" s="300"/>
      <c r="F35" s="300"/>
      <c r="G35" s="300"/>
      <c r="H35" s="300"/>
      <c r="I35" s="300"/>
      <c r="J35" s="300"/>
      <c r="K35" s="298"/>
    </row>
    <row r="36" s="1" customFormat="1" ht="15" customHeight="1">
      <c r="B36" s="301"/>
      <c r="C36" s="302"/>
      <c r="D36" s="300"/>
      <c r="E36" s="303" t="s">
        <v>156</v>
      </c>
      <c r="F36" s="300"/>
      <c r="G36" s="300" t="s">
        <v>1383</v>
      </c>
      <c r="H36" s="300"/>
      <c r="I36" s="300"/>
      <c r="J36" s="300"/>
      <c r="K36" s="298"/>
    </row>
    <row r="37" s="1" customFormat="1" ht="30.75" customHeight="1">
      <c r="B37" s="301"/>
      <c r="C37" s="302"/>
      <c r="D37" s="300"/>
      <c r="E37" s="303" t="s">
        <v>1384</v>
      </c>
      <c r="F37" s="300"/>
      <c r="G37" s="300" t="s">
        <v>1385</v>
      </c>
      <c r="H37" s="300"/>
      <c r="I37" s="300"/>
      <c r="J37" s="300"/>
      <c r="K37" s="298"/>
    </row>
    <row r="38" s="1" customFormat="1" ht="15" customHeight="1">
      <c r="B38" s="301"/>
      <c r="C38" s="302"/>
      <c r="D38" s="300"/>
      <c r="E38" s="303" t="s">
        <v>50</v>
      </c>
      <c r="F38" s="300"/>
      <c r="G38" s="300" t="s">
        <v>1386</v>
      </c>
      <c r="H38" s="300"/>
      <c r="I38" s="300"/>
      <c r="J38" s="300"/>
      <c r="K38" s="298"/>
    </row>
    <row r="39" s="1" customFormat="1" ht="15" customHeight="1">
      <c r="B39" s="301"/>
      <c r="C39" s="302"/>
      <c r="D39" s="300"/>
      <c r="E39" s="303" t="s">
        <v>51</v>
      </c>
      <c r="F39" s="300"/>
      <c r="G39" s="300" t="s">
        <v>1387</v>
      </c>
      <c r="H39" s="300"/>
      <c r="I39" s="300"/>
      <c r="J39" s="300"/>
      <c r="K39" s="298"/>
    </row>
    <row r="40" s="1" customFormat="1" ht="15" customHeight="1">
      <c r="B40" s="301"/>
      <c r="C40" s="302"/>
      <c r="D40" s="300"/>
      <c r="E40" s="303" t="s">
        <v>157</v>
      </c>
      <c r="F40" s="300"/>
      <c r="G40" s="300" t="s">
        <v>1388</v>
      </c>
      <c r="H40" s="300"/>
      <c r="I40" s="300"/>
      <c r="J40" s="300"/>
      <c r="K40" s="298"/>
    </row>
    <row r="41" s="1" customFormat="1" ht="15" customHeight="1">
      <c r="B41" s="301"/>
      <c r="C41" s="302"/>
      <c r="D41" s="300"/>
      <c r="E41" s="303" t="s">
        <v>158</v>
      </c>
      <c r="F41" s="300"/>
      <c r="G41" s="300" t="s">
        <v>1389</v>
      </c>
      <c r="H41" s="300"/>
      <c r="I41" s="300"/>
      <c r="J41" s="300"/>
      <c r="K41" s="298"/>
    </row>
    <row r="42" s="1" customFormat="1" ht="15" customHeight="1">
      <c r="B42" s="301"/>
      <c r="C42" s="302"/>
      <c r="D42" s="300"/>
      <c r="E42" s="303" t="s">
        <v>1390</v>
      </c>
      <c r="F42" s="300"/>
      <c r="G42" s="300" t="s">
        <v>1391</v>
      </c>
      <c r="H42" s="300"/>
      <c r="I42" s="300"/>
      <c r="J42" s="300"/>
      <c r="K42" s="298"/>
    </row>
    <row r="43" s="1" customFormat="1" ht="15" customHeight="1">
      <c r="B43" s="301"/>
      <c r="C43" s="302"/>
      <c r="D43" s="300"/>
      <c r="E43" s="303"/>
      <c r="F43" s="300"/>
      <c r="G43" s="300" t="s">
        <v>1392</v>
      </c>
      <c r="H43" s="300"/>
      <c r="I43" s="300"/>
      <c r="J43" s="300"/>
      <c r="K43" s="298"/>
    </row>
    <row r="44" s="1" customFormat="1" ht="15" customHeight="1">
      <c r="B44" s="301"/>
      <c r="C44" s="302"/>
      <c r="D44" s="300"/>
      <c r="E44" s="303" t="s">
        <v>1393</v>
      </c>
      <c r="F44" s="300"/>
      <c r="G44" s="300" t="s">
        <v>1394</v>
      </c>
      <c r="H44" s="300"/>
      <c r="I44" s="300"/>
      <c r="J44" s="300"/>
      <c r="K44" s="298"/>
    </row>
    <row r="45" s="1" customFormat="1" ht="15" customHeight="1">
      <c r="B45" s="301"/>
      <c r="C45" s="302"/>
      <c r="D45" s="300"/>
      <c r="E45" s="303" t="s">
        <v>160</v>
      </c>
      <c r="F45" s="300"/>
      <c r="G45" s="300" t="s">
        <v>1395</v>
      </c>
      <c r="H45" s="300"/>
      <c r="I45" s="300"/>
      <c r="J45" s="300"/>
      <c r="K45" s="298"/>
    </row>
    <row r="46" s="1" customFormat="1" ht="12.75" customHeight="1">
      <c r="B46" s="301"/>
      <c r="C46" s="302"/>
      <c r="D46" s="300"/>
      <c r="E46" s="300"/>
      <c r="F46" s="300"/>
      <c r="G46" s="300"/>
      <c r="H46" s="300"/>
      <c r="I46" s="300"/>
      <c r="J46" s="300"/>
      <c r="K46" s="298"/>
    </row>
    <row r="47" s="1" customFormat="1" ht="15" customHeight="1">
      <c r="B47" s="301"/>
      <c r="C47" s="302"/>
      <c r="D47" s="300" t="s">
        <v>1396</v>
      </c>
      <c r="E47" s="300"/>
      <c r="F47" s="300"/>
      <c r="G47" s="300"/>
      <c r="H47" s="300"/>
      <c r="I47" s="300"/>
      <c r="J47" s="300"/>
      <c r="K47" s="298"/>
    </row>
    <row r="48" s="1" customFormat="1" ht="15" customHeight="1">
      <c r="B48" s="301"/>
      <c r="C48" s="302"/>
      <c r="D48" s="302"/>
      <c r="E48" s="300" t="s">
        <v>1397</v>
      </c>
      <c r="F48" s="300"/>
      <c r="G48" s="300"/>
      <c r="H48" s="300"/>
      <c r="I48" s="300"/>
      <c r="J48" s="300"/>
      <c r="K48" s="298"/>
    </row>
    <row r="49" s="1" customFormat="1" ht="15" customHeight="1">
      <c r="B49" s="301"/>
      <c r="C49" s="302"/>
      <c r="D49" s="302"/>
      <c r="E49" s="300" t="s">
        <v>1398</v>
      </c>
      <c r="F49" s="300"/>
      <c r="G49" s="300"/>
      <c r="H49" s="300"/>
      <c r="I49" s="300"/>
      <c r="J49" s="300"/>
      <c r="K49" s="298"/>
    </row>
    <row r="50" s="1" customFormat="1" ht="15" customHeight="1">
      <c r="B50" s="301"/>
      <c r="C50" s="302"/>
      <c r="D50" s="302"/>
      <c r="E50" s="300" t="s">
        <v>1399</v>
      </c>
      <c r="F50" s="300"/>
      <c r="G50" s="300"/>
      <c r="H50" s="300"/>
      <c r="I50" s="300"/>
      <c r="J50" s="300"/>
      <c r="K50" s="298"/>
    </row>
    <row r="51" s="1" customFormat="1" ht="15" customHeight="1">
      <c r="B51" s="301"/>
      <c r="C51" s="302"/>
      <c r="D51" s="300" t="s">
        <v>1400</v>
      </c>
      <c r="E51" s="300"/>
      <c r="F51" s="300"/>
      <c r="G51" s="300"/>
      <c r="H51" s="300"/>
      <c r="I51" s="300"/>
      <c r="J51" s="300"/>
      <c r="K51" s="298"/>
    </row>
    <row r="52" s="1" customFormat="1" ht="25.5" customHeight="1">
      <c r="B52" s="296"/>
      <c r="C52" s="297" t="s">
        <v>1401</v>
      </c>
      <c r="D52" s="297"/>
      <c r="E52" s="297"/>
      <c r="F52" s="297"/>
      <c r="G52" s="297"/>
      <c r="H52" s="297"/>
      <c r="I52" s="297"/>
      <c r="J52" s="297"/>
      <c r="K52" s="298"/>
    </row>
    <row r="53" s="1" customFormat="1" ht="5.25" customHeight="1">
      <c r="B53" s="296"/>
      <c r="C53" s="299"/>
      <c r="D53" s="299"/>
      <c r="E53" s="299"/>
      <c r="F53" s="299"/>
      <c r="G53" s="299"/>
      <c r="H53" s="299"/>
      <c r="I53" s="299"/>
      <c r="J53" s="299"/>
      <c r="K53" s="298"/>
    </row>
    <row r="54" s="1" customFormat="1" ht="15" customHeight="1">
      <c r="B54" s="296"/>
      <c r="C54" s="300" t="s">
        <v>1402</v>
      </c>
      <c r="D54" s="300"/>
      <c r="E54" s="300"/>
      <c r="F54" s="300"/>
      <c r="G54" s="300"/>
      <c r="H54" s="300"/>
      <c r="I54" s="300"/>
      <c r="J54" s="300"/>
      <c r="K54" s="298"/>
    </row>
    <row r="55" s="1" customFormat="1" ht="15" customHeight="1">
      <c r="B55" s="296"/>
      <c r="C55" s="300" t="s">
        <v>1403</v>
      </c>
      <c r="D55" s="300"/>
      <c r="E55" s="300"/>
      <c r="F55" s="300"/>
      <c r="G55" s="300"/>
      <c r="H55" s="300"/>
      <c r="I55" s="300"/>
      <c r="J55" s="300"/>
      <c r="K55" s="298"/>
    </row>
    <row r="56" s="1" customFormat="1" ht="12.75" customHeight="1">
      <c r="B56" s="296"/>
      <c r="C56" s="300"/>
      <c r="D56" s="300"/>
      <c r="E56" s="300"/>
      <c r="F56" s="300"/>
      <c r="G56" s="300"/>
      <c r="H56" s="300"/>
      <c r="I56" s="300"/>
      <c r="J56" s="300"/>
      <c r="K56" s="298"/>
    </row>
    <row r="57" s="1" customFormat="1" ht="15" customHeight="1">
      <c r="B57" s="296"/>
      <c r="C57" s="300" t="s">
        <v>1404</v>
      </c>
      <c r="D57" s="300"/>
      <c r="E57" s="300"/>
      <c r="F57" s="300"/>
      <c r="G57" s="300"/>
      <c r="H57" s="300"/>
      <c r="I57" s="300"/>
      <c r="J57" s="300"/>
      <c r="K57" s="298"/>
    </row>
    <row r="58" s="1" customFormat="1" ht="15" customHeight="1">
      <c r="B58" s="296"/>
      <c r="C58" s="302"/>
      <c r="D58" s="300" t="s">
        <v>1405</v>
      </c>
      <c r="E58" s="300"/>
      <c r="F58" s="300"/>
      <c r="G58" s="300"/>
      <c r="H58" s="300"/>
      <c r="I58" s="300"/>
      <c r="J58" s="300"/>
      <c r="K58" s="298"/>
    </row>
    <row r="59" s="1" customFormat="1" ht="15" customHeight="1">
      <c r="B59" s="296"/>
      <c r="C59" s="302"/>
      <c r="D59" s="300" t="s">
        <v>1406</v>
      </c>
      <c r="E59" s="300"/>
      <c r="F59" s="300"/>
      <c r="G59" s="300"/>
      <c r="H59" s="300"/>
      <c r="I59" s="300"/>
      <c r="J59" s="300"/>
      <c r="K59" s="298"/>
    </row>
    <row r="60" s="1" customFormat="1" ht="15" customHeight="1">
      <c r="B60" s="296"/>
      <c r="C60" s="302"/>
      <c r="D60" s="300" t="s">
        <v>1407</v>
      </c>
      <c r="E60" s="300"/>
      <c r="F60" s="300"/>
      <c r="G60" s="300"/>
      <c r="H60" s="300"/>
      <c r="I60" s="300"/>
      <c r="J60" s="300"/>
      <c r="K60" s="298"/>
    </row>
    <row r="61" s="1" customFormat="1" ht="15" customHeight="1">
      <c r="B61" s="296"/>
      <c r="C61" s="302"/>
      <c r="D61" s="300" t="s">
        <v>1408</v>
      </c>
      <c r="E61" s="300"/>
      <c r="F61" s="300"/>
      <c r="G61" s="300"/>
      <c r="H61" s="300"/>
      <c r="I61" s="300"/>
      <c r="J61" s="300"/>
      <c r="K61" s="298"/>
    </row>
    <row r="62" s="1" customFormat="1" ht="15" customHeight="1">
      <c r="B62" s="296"/>
      <c r="C62" s="302"/>
      <c r="D62" s="305" t="s">
        <v>1409</v>
      </c>
      <c r="E62" s="305"/>
      <c r="F62" s="305"/>
      <c r="G62" s="305"/>
      <c r="H62" s="305"/>
      <c r="I62" s="305"/>
      <c r="J62" s="305"/>
      <c r="K62" s="298"/>
    </row>
    <row r="63" s="1" customFormat="1" ht="15" customHeight="1">
      <c r="B63" s="296"/>
      <c r="C63" s="302"/>
      <c r="D63" s="300" t="s">
        <v>1410</v>
      </c>
      <c r="E63" s="300"/>
      <c r="F63" s="300"/>
      <c r="G63" s="300"/>
      <c r="H63" s="300"/>
      <c r="I63" s="300"/>
      <c r="J63" s="300"/>
      <c r="K63" s="298"/>
    </row>
    <row r="64" s="1" customFormat="1" ht="12.75" customHeight="1">
      <c r="B64" s="296"/>
      <c r="C64" s="302"/>
      <c r="D64" s="302"/>
      <c r="E64" s="306"/>
      <c r="F64" s="302"/>
      <c r="G64" s="302"/>
      <c r="H64" s="302"/>
      <c r="I64" s="302"/>
      <c r="J64" s="302"/>
      <c r="K64" s="298"/>
    </row>
    <row r="65" s="1" customFormat="1" ht="15" customHeight="1">
      <c r="B65" s="296"/>
      <c r="C65" s="302"/>
      <c r="D65" s="300" t="s">
        <v>1411</v>
      </c>
      <c r="E65" s="300"/>
      <c r="F65" s="300"/>
      <c r="G65" s="300"/>
      <c r="H65" s="300"/>
      <c r="I65" s="300"/>
      <c r="J65" s="300"/>
      <c r="K65" s="298"/>
    </row>
    <row r="66" s="1" customFormat="1" ht="15" customHeight="1">
      <c r="B66" s="296"/>
      <c r="C66" s="302"/>
      <c r="D66" s="305" t="s">
        <v>1412</v>
      </c>
      <c r="E66" s="305"/>
      <c r="F66" s="305"/>
      <c r="G66" s="305"/>
      <c r="H66" s="305"/>
      <c r="I66" s="305"/>
      <c r="J66" s="305"/>
      <c r="K66" s="298"/>
    </row>
    <row r="67" s="1" customFormat="1" ht="15" customHeight="1">
      <c r="B67" s="296"/>
      <c r="C67" s="302"/>
      <c r="D67" s="300" t="s">
        <v>1413</v>
      </c>
      <c r="E67" s="300"/>
      <c r="F67" s="300"/>
      <c r="G67" s="300"/>
      <c r="H67" s="300"/>
      <c r="I67" s="300"/>
      <c r="J67" s="300"/>
      <c r="K67" s="298"/>
    </row>
    <row r="68" s="1" customFormat="1" ht="15" customHeight="1">
      <c r="B68" s="296"/>
      <c r="C68" s="302"/>
      <c r="D68" s="300" t="s">
        <v>1414</v>
      </c>
      <c r="E68" s="300"/>
      <c r="F68" s="300"/>
      <c r="G68" s="300"/>
      <c r="H68" s="300"/>
      <c r="I68" s="300"/>
      <c r="J68" s="300"/>
      <c r="K68" s="298"/>
    </row>
    <row r="69" s="1" customFormat="1" ht="15" customHeight="1">
      <c r="B69" s="296"/>
      <c r="C69" s="302"/>
      <c r="D69" s="300" t="s">
        <v>1415</v>
      </c>
      <c r="E69" s="300"/>
      <c r="F69" s="300"/>
      <c r="G69" s="300"/>
      <c r="H69" s="300"/>
      <c r="I69" s="300"/>
      <c r="J69" s="300"/>
      <c r="K69" s="298"/>
    </row>
    <row r="70" s="1" customFormat="1" ht="15" customHeight="1">
      <c r="B70" s="296"/>
      <c r="C70" s="302"/>
      <c r="D70" s="300" t="s">
        <v>1416</v>
      </c>
      <c r="E70" s="300"/>
      <c r="F70" s="300"/>
      <c r="G70" s="300"/>
      <c r="H70" s="300"/>
      <c r="I70" s="300"/>
      <c r="J70" s="300"/>
      <c r="K70" s="298"/>
    </row>
    <row r="71" s="1" customFormat="1" ht="12.75" customHeight="1">
      <c r="B71" s="307"/>
      <c r="C71" s="308"/>
      <c r="D71" s="308"/>
      <c r="E71" s="308"/>
      <c r="F71" s="308"/>
      <c r="G71" s="308"/>
      <c r="H71" s="308"/>
      <c r="I71" s="308"/>
      <c r="J71" s="308"/>
      <c r="K71" s="309"/>
    </row>
    <row r="72" s="1" customFormat="1" ht="18.75" customHeight="1">
      <c r="B72" s="310"/>
      <c r="C72" s="310"/>
      <c r="D72" s="310"/>
      <c r="E72" s="310"/>
      <c r="F72" s="310"/>
      <c r="G72" s="310"/>
      <c r="H72" s="310"/>
      <c r="I72" s="310"/>
      <c r="J72" s="310"/>
      <c r="K72" s="311"/>
    </row>
    <row r="73" s="1" customFormat="1" ht="18.75" customHeight="1">
      <c r="B73" s="311"/>
      <c r="C73" s="311"/>
      <c r="D73" s="311"/>
      <c r="E73" s="311"/>
      <c r="F73" s="311"/>
      <c r="G73" s="311"/>
      <c r="H73" s="311"/>
      <c r="I73" s="311"/>
      <c r="J73" s="311"/>
      <c r="K73" s="311"/>
    </row>
    <row r="74" s="1" customFormat="1" ht="7.5" customHeight="1">
      <c r="B74" s="312"/>
      <c r="C74" s="313"/>
      <c r="D74" s="313"/>
      <c r="E74" s="313"/>
      <c r="F74" s="313"/>
      <c r="G74" s="313"/>
      <c r="H74" s="313"/>
      <c r="I74" s="313"/>
      <c r="J74" s="313"/>
      <c r="K74" s="314"/>
    </row>
    <row r="75" s="1" customFormat="1" ht="45" customHeight="1">
      <c r="B75" s="315"/>
      <c r="C75" s="316" t="s">
        <v>1417</v>
      </c>
      <c r="D75" s="316"/>
      <c r="E75" s="316"/>
      <c r="F75" s="316"/>
      <c r="G75" s="316"/>
      <c r="H75" s="316"/>
      <c r="I75" s="316"/>
      <c r="J75" s="316"/>
      <c r="K75" s="317"/>
    </row>
    <row r="76" s="1" customFormat="1" ht="17.25" customHeight="1">
      <c r="B76" s="315"/>
      <c r="C76" s="318" t="s">
        <v>1418</v>
      </c>
      <c r="D76" s="318"/>
      <c r="E76" s="318"/>
      <c r="F76" s="318" t="s">
        <v>1419</v>
      </c>
      <c r="G76" s="319"/>
      <c r="H76" s="318" t="s">
        <v>51</v>
      </c>
      <c r="I76" s="318" t="s">
        <v>54</v>
      </c>
      <c r="J76" s="318" t="s">
        <v>1420</v>
      </c>
      <c r="K76" s="317"/>
    </row>
    <row r="77" s="1" customFormat="1" ht="17.25" customHeight="1">
      <c r="B77" s="315"/>
      <c r="C77" s="320" t="s">
        <v>1421</v>
      </c>
      <c r="D77" s="320"/>
      <c r="E77" s="320"/>
      <c r="F77" s="321" t="s">
        <v>1422</v>
      </c>
      <c r="G77" s="322"/>
      <c r="H77" s="320"/>
      <c r="I77" s="320"/>
      <c r="J77" s="320" t="s">
        <v>1423</v>
      </c>
      <c r="K77" s="317"/>
    </row>
    <row r="78" s="1" customFormat="1" ht="5.25" customHeight="1">
      <c r="B78" s="315"/>
      <c r="C78" s="323"/>
      <c r="D78" s="323"/>
      <c r="E78" s="323"/>
      <c r="F78" s="323"/>
      <c r="G78" s="324"/>
      <c r="H78" s="323"/>
      <c r="I78" s="323"/>
      <c r="J78" s="323"/>
      <c r="K78" s="317"/>
    </row>
    <row r="79" s="1" customFormat="1" ht="15" customHeight="1">
      <c r="B79" s="315"/>
      <c r="C79" s="303" t="s">
        <v>50</v>
      </c>
      <c r="D79" s="325"/>
      <c r="E79" s="325"/>
      <c r="F79" s="326" t="s">
        <v>1424</v>
      </c>
      <c r="G79" s="327"/>
      <c r="H79" s="303" t="s">
        <v>1425</v>
      </c>
      <c r="I79" s="303" t="s">
        <v>1426</v>
      </c>
      <c r="J79" s="303">
        <v>20</v>
      </c>
      <c r="K79" s="317"/>
    </row>
    <row r="80" s="1" customFormat="1" ht="15" customHeight="1">
      <c r="B80" s="315"/>
      <c r="C80" s="303" t="s">
        <v>1427</v>
      </c>
      <c r="D80" s="303"/>
      <c r="E80" s="303"/>
      <c r="F80" s="326" t="s">
        <v>1424</v>
      </c>
      <c r="G80" s="327"/>
      <c r="H80" s="303" t="s">
        <v>1428</v>
      </c>
      <c r="I80" s="303" t="s">
        <v>1426</v>
      </c>
      <c r="J80" s="303">
        <v>120</v>
      </c>
      <c r="K80" s="317"/>
    </row>
    <row r="81" s="1" customFormat="1" ht="15" customHeight="1">
      <c r="B81" s="328"/>
      <c r="C81" s="303" t="s">
        <v>1429</v>
      </c>
      <c r="D81" s="303"/>
      <c r="E81" s="303"/>
      <c r="F81" s="326" t="s">
        <v>1430</v>
      </c>
      <c r="G81" s="327"/>
      <c r="H81" s="303" t="s">
        <v>1431</v>
      </c>
      <c r="I81" s="303" t="s">
        <v>1426</v>
      </c>
      <c r="J81" s="303">
        <v>50</v>
      </c>
      <c r="K81" s="317"/>
    </row>
    <row r="82" s="1" customFormat="1" ht="15" customHeight="1">
      <c r="B82" s="328"/>
      <c r="C82" s="303" t="s">
        <v>1432</v>
      </c>
      <c r="D82" s="303"/>
      <c r="E82" s="303"/>
      <c r="F82" s="326" t="s">
        <v>1424</v>
      </c>
      <c r="G82" s="327"/>
      <c r="H82" s="303" t="s">
        <v>1433</v>
      </c>
      <c r="I82" s="303" t="s">
        <v>1434</v>
      </c>
      <c r="J82" s="303"/>
      <c r="K82" s="317"/>
    </row>
    <row r="83" s="1" customFormat="1" ht="15" customHeight="1">
      <c r="B83" s="328"/>
      <c r="C83" s="329" t="s">
        <v>1435</v>
      </c>
      <c r="D83" s="329"/>
      <c r="E83" s="329"/>
      <c r="F83" s="330" t="s">
        <v>1430</v>
      </c>
      <c r="G83" s="329"/>
      <c r="H83" s="329" t="s">
        <v>1436</v>
      </c>
      <c r="I83" s="329" t="s">
        <v>1426</v>
      </c>
      <c r="J83" s="329">
        <v>15</v>
      </c>
      <c r="K83" s="317"/>
    </row>
    <row r="84" s="1" customFormat="1" ht="15" customHeight="1">
      <c r="B84" s="328"/>
      <c r="C84" s="329" t="s">
        <v>1437</v>
      </c>
      <c r="D84" s="329"/>
      <c r="E84" s="329"/>
      <c r="F84" s="330" t="s">
        <v>1430</v>
      </c>
      <c r="G84" s="329"/>
      <c r="H84" s="329" t="s">
        <v>1438</v>
      </c>
      <c r="I84" s="329" t="s">
        <v>1426</v>
      </c>
      <c r="J84" s="329">
        <v>15</v>
      </c>
      <c r="K84" s="317"/>
    </row>
    <row r="85" s="1" customFormat="1" ht="15" customHeight="1">
      <c r="B85" s="328"/>
      <c r="C85" s="329" t="s">
        <v>1439</v>
      </c>
      <c r="D85" s="329"/>
      <c r="E85" s="329"/>
      <c r="F85" s="330" t="s">
        <v>1430</v>
      </c>
      <c r="G85" s="329"/>
      <c r="H85" s="329" t="s">
        <v>1440</v>
      </c>
      <c r="I85" s="329" t="s">
        <v>1426</v>
      </c>
      <c r="J85" s="329">
        <v>20</v>
      </c>
      <c r="K85" s="317"/>
    </row>
    <row r="86" s="1" customFormat="1" ht="15" customHeight="1">
      <c r="B86" s="328"/>
      <c r="C86" s="329" t="s">
        <v>1441</v>
      </c>
      <c r="D86" s="329"/>
      <c r="E86" s="329"/>
      <c r="F86" s="330" t="s">
        <v>1430</v>
      </c>
      <c r="G86" s="329"/>
      <c r="H86" s="329" t="s">
        <v>1442</v>
      </c>
      <c r="I86" s="329" t="s">
        <v>1426</v>
      </c>
      <c r="J86" s="329">
        <v>20</v>
      </c>
      <c r="K86" s="317"/>
    </row>
    <row r="87" s="1" customFormat="1" ht="15" customHeight="1">
      <c r="B87" s="328"/>
      <c r="C87" s="303" t="s">
        <v>1443</v>
      </c>
      <c r="D87" s="303"/>
      <c r="E87" s="303"/>
      <c r="F87" s="326" t="s">
        <v>1430</v>
      </c>
      <c r="G87" s="327"/>
      <c r="H87" s="303" t="s">
        <v>1444</v>
      </c>
      <c r="I87" s="303" t="s">
        <v>1426</v>
      </c>
      <c r="J87" s="303">
        <v>50</v>
      </c>
      <c r="K87" s="317"/>
    </row>
    <row r="88" s="1" customFormat="1" ht="15" customHeight="1">
      <c r="B88" s="328"/>
      <c r="C88" s="303" t="s">
        <v>1445</v>
      </c>
      <c r="D88" s="303"/>
      <c r="E88" s="303"/>
      <c r="F88" s="326" t="s">
        <v>1430</v>
      </c>
      <c r="G88" s="327"/>
      <c r="H88" s="303" t="s">
        <v>1446</v>
      </c>
      <c r="I88" s="303" t="s">
        <v>1426</v>
      </c>
      <c r="J88" s="303">
        <v>20</v>
      </c>
      <c r="K88" s="317"/>
    </row>
    <row r="89" s="1" customFormat="1" ht="15" customHeight="1">
      <c r="B89" s="328"/>
      <c r="C89" s="303" t="s">
        <v>1447</v>
      </c>
      <c r="D89" s="303"/>
      <c r="E89" s="303"/>
      <c r="F89" s="326" t="s">
        <v>1430</v>
      </c>
      <c r="G89" s="327"/>
      <c r="H89" s="303" t="s">
        <v>1448</v>
      </c>
      <c r="I89" s="303" t="s">
        <v>1426</v>
      </c>
      <c r="J89" s="303">
        <v>20</v>
      </c>
      <c r="K89" s="317"/>
    </row>
    <row r="90" s="1" customFormat="1" ht="15" customHeight="1">
      <c r="B90" s="328"/>
      <c r="C90" s="303" t="s">
        <v>1449</v>
      </c>
      <c r="D90" s="303"/>
      <c r="E90" s="303"/>
      <c r="F90" s="326" t="s">
        <v>1430</v>
      </c>
      <c r="G90" s="327"/>
      <c r="H90" s="303" t="s">
        <v>1450</v>
      </c>
      <c r="I90" s="303" t="s">
        <v>1426</v>
      </c>
      <c r="J90" s="303">
        <v>50</v>
      </c>
      <c r="K90" s="317"/>
    </row>
    <row r="91" s="1" customFormat="1" ht="15" customHeight="1">
      <c r="B91" s="328"/>
      <c r="C91" s="303" t="s">
        <v>1451</v>
      </c>
      <c r="D91" s="303"/>
      <c r="E91" s="303"/>
      <c r="F91" s="326" t="s">
        <v>1430</v>
      </c>
      <c r="G91" s="327"/>
      <c r="H91" s="303" t="s">
        <v>1451</v>
      </c>
      <c r="I91" s="303" t="s">
        <v>1426</v>
      </c>
      <c r="J91" s="303">
        <v>50</v>
      </c>
      <c r="K91" s="317"/>
    </row>
    <row r="92" s="1" customFormat="1" ht="15" customHeight="1">
      <c r="B92" s="328"/>
      <c r="C92" s="303" t="s">
        <v>1452</v>
      </c>
      <c r="D92" s="303"/>
      <c r="E92" s="303"/>
      <c r="F92" s="326" t="s">
        <v>1430</v>
      </c>
      <c r="G92" s="327"/>
      <c r="H92" s="303" t="s">
        <v>1453</v>
      </c>
      <c r="I92" s="303" t="s">
        <v>1426</v>
      </c>
      <c r="J92" s="303">
        <v>255</v>
      </c>
      <c r="K92" s="317"/>
    </row>
    <row r="93" s="1" customFormat="1" ht="15" customHeight="1">
      <c r="B93" s="328"/>
      <c r="C93" s="303" t="s">
        <v>1454</v>
      </c>
      <c r="D93" s="303"/>
      <c r="E93" s="303"/>
      <c r="F93" s="326" t="s">
        <v>1424</v>
      </c>
      <c r="G93" s="327"/>
      <c r="H93" s="303" t="s">
        <v>1455</v>
      </c>
      <c r="I93" s="303" t="s">
        <v>1456</v>
      </c>
      <c r="J93" s="303"/>
      <c r="K93" s="317"/>
    </row>
    <row r="94" s="1" customFormat="1" ht="15" customHeight="1">
      <c r="B94" s="328"/>
      <c r="C94" s="303" t="s">
        <v>1457</v>
      </c>
      <c r="D94" s="303"/>
      <c r="E94" s="303"/>
      <c r="F94" s="326" t="s">
        <v>1424</v>
      </c>
      <c r="G94" s="327"/>
      <c r="H94" s="303" t="s">
        <v>1458</v>
      </c>
      <c r="I94" s="303" t="s">
        <v>1459</v>
      </c>
      <c r="J94" s="303"/>
      <c r="K94" s="317"/>
    </row>
    <row r="95" s="1" customFormat="1" ht="15" customHeight="1">
      <c r="B95" s="328"/>
      <c r="C95" s="303" t="s">
        <v>1460</v>
      </c>
      <c r="D95" s="303"/>
      <c r="E95" s="303"/>
      <c r="F95" s="326" t="s">
        <v>1424</v>
      </c>
      <c r="G95" s="327"/>
      <c r="H95" s="303" t="s">
        <v>1460</v>
      </c>
      <c r="I95" s="303" t="s">
        <v>1459</v>
      </c>
      <c r="J95" s="303"/>
      <c r="K95" s="317"/>
    </row>
    <row r="96" s="1" customFormat="1" ht="15" customHeight="1">
      <c r="B96" s="328"/>
      <c r="C96" s="303" t="s">
        <v>35</v>
      </c>
      <c r="D96" s="303"/>
      <c r="E96" s="303"/>
      <c r="F96" s="326" t="s">
        <v>1424</v>
      </c>
      <c r="G96" s="327"/>
      <c r="H96" s="303" t="s">
        <v>1461</v>
      </c>
      <c r="I96" s="303" t="s">
        <v>1459</v>
      </c>
      <c r="J96" s="303"/>
      <c r="K96" s="317"/>
    </row>
    <row r="97" s="1" customFormat="1" ht="15" customHeight="1">
      <c r="B97" s="328"/>
      <c r="C97" s="303" t="s">
        <v>45</v>
      </c>
      <c r="D97" s="303"/>
      <c r="E97" s="303"/>
      <c r="F97" s="326" t="s">
        <v>1424</v>
      </c>
      <c r="G97" s="327"/>
      <c r="H97" s="303" t="s">
        <v>1462</v>
      </c>
      <c r="I97" s="303" t="s">
        <v>1459</v>
      </c>
      <c r="J97" s="303"/>
      <c r="K97" s="317"/>
    </row>
    <row r="98" s="1" customFormat="1" ht="15" customHeight="1">
      <c r="B98" s="331"/>
      <c r="C98" s="332"/>
      <c r="D98" s="332"/>
      <c r="E98" s="332"/>
      <c r="F98" s="332"/>
      <c r="G98" s="332"/>
      <c r="H98" s="332"/>
      <c r="I98" s="332"/>
      <c r="J98" s="332"/>
      <c r="K98" s="333"/>
    </row>
    <row r="99" s="1" customFormat="1" ht="18.75" customHeight="1">
      <c r="B99" s="334"/>
      <c r="C99" s="335"/>
      <c r="D99" s="335"/>
      <c r="E99" s="335"/>
      <c r="F99" s="335"/>
      <c r="G99" s="335"/>
      <c r="H99" s="335"/>
      <c r="I99" s="335"/>
      <c r="J99" s="335"/>
      <c r="K99" s="334"/>
    </row>
    <row r="100" s="1" customFormat="1" ht="18.75" customHeight="1">
      <c r="B100" s="311"/>
      <c r="C100" s="311"/>
      <c r="D100" s="311"/>
      <c r="E100" s="311"/>
      <c r="F100" s="311"/>
      <c r="G100" s="311"/>
      <c r="H100" s="311"/>
      <c r="I100" s="311"/>
      <c r="J100" s="311"/>
      <c r="K100" s="311"/>
    </row>
    <row r="101" s="1" customFormat="1" ht="7.5" customHeight="1">
      <c r="B101" s="312"/>
      <c r="C101" s="313"/>
      <c r="D101" s="313"/>
      <c r="E101" s="313"/>
      <c r="F101" s="313"/>
      <c r="G101" s="313"/>
      <c r="H101" s="313"/>
      <c r="I101" s="313"/>
      <c r="J101" s="313"/>
      <c r="K101" s="314"/>
    </row>
    <row r="102" s="1" customFormat="1" ht="45" customHeight="1">
      <c r="B102" s="315"/>
      <c r="C102" s="316" t="s">
        <v>1463</v>
      </c>
      <c r="D102" s="316"/>
      <c r="E102" s="316"/>
      <c r="F102" s="316"/>
      <c r="G102" s="316"/>
      <c r="H102" s="316"/>
      <c r="I102" s="316"/>
      <c r="J102" s="316"/>
      <c r="K102" s="317"/>
    </row>
    <row r="103" s="1" customFormat="1" ht="17.25" customHeight="1">
      <c r="B103" s="315"/>
      <c r="C103" s="318" t="s">
        <v>1418</v>
      </c>
      <c r="D103" s="318"/>
      <c r="E103" s="318"/>
      <c r="F103" s="318" t="s">
        <v>1419</v>
      </c>
      <c r="G103" s="319"/>
      <c r="H103" s="318" t="s">
        <v>51</v>
      </c>
      <c r="I103" s="318" t="s">
        <v>54</v>
      </c>
      <c r="J103" s="318" t="s">
        <v>1420</v>
      </c>
      <c r="K103" s="317"/>
    </row>
    <row r="104" s="1" customFormat="1" ht="17.25" customHeight="1">
      <c r="B104" s="315"/>
      <c r="C104" s="320" t="s">
        <v>1421</v>
      </c>
      <c r="D104" s="320"/>
      <c r="E104" s="320"/>
      <c r="F104" s="321" t="s">
        <v>1422</v>
      </c>
      <c r="G104" s="322"/>
      <c r="H104" s="320"/>
      <c r="I104" s="320"/>
      <c r="J104" s="320" t="s">
        <v>1423</v>
      </c>
      <c r="K104" s="317"/>
    </row>
    <row r="105" s="1" customFormat="1" ht="5.25" customHeight="1">
      <c r="B105" s="315"/>
      <c r="C105" s="318"/>
      <c r="D105" s="318"/>
      <c r="E105" s="318"/>
      <c r="F105" s="318"/>
      <c r="G105" s="336"/>
      <c r="H105" s="318"/>
      <c r="I105" s="318"/>
      <c r="J105" s="318"/>
      <c r="K105" s="317"/>
    </row>
    <row r="106" s="1" customFormat="1" ht="15" customHeight="1">
      <c r="B106" s="315"/>
      <c r="C106" s="303" t="s">
        <v>50</v>
      </c>
      <c r="D106" s="325"/>
      <c r="E106" s="325"/>
      <c r="F106" s="326" t="s">
        <v>1424</v>
      </c>
      <c r="G106" s="303"/>
      <c r="H106" s="303" t="s">
        <v>1464</v>
      </c>
      <c r="I106" s="303" t="s">
        <v>1426</v>
      </c>
      <c r="J106" s="303">
        <v>20</v>
      </c>
      <c r="K106" s="317"/>
    </row>
    <row r="107" s="1" customFormat="1" ht="15" customHeight="1">
      <c r="B107" s="315"/>
      <c r="C107" s="303" t="s">
        <v>1427</v>
      </c>
      <c r="D107" s="303"/>
      <c r="E107" s="303"/>
      <c r="F107" s="326" t="s">
        <v>1424</v>
      </c>
      <c r="G107" s="303"/>
      <c r="H107" s="303" t="s">
        <v>1464</v>
      </c>
      <c r="I107" s="303" t="s">
        <v>1426</v>
      </c>
      <c r="J107" s="303">
        <v>120</v>
      </c>
      <c r="K107" s="317"/>
    </row>
    <row r="108" s="1" customFormat="1" ht="15" customHeight="1">
      <c r="B108" s="328"/>
      <c r="C108" s="303" t="s">
        <v>1429</v>
      </c>
      <c r="D108" s="303"/>
      <c r="E108" s="303"/>
      <c r="F108" s="326" t="s">
        <v>1430</v>
      </c>
      <c r="G108" s="303"/>
      <c r="H108" s="303" t="s">
        <v>1464</v>
      </c>
      <c r="I108" s="303" t="s">
        <v>1426</v>
      </c>
      <c r="J108" s="303">
        <v>50</v>
      </c>
      <c r="K108" s="317"/>
    </row>
    <row r="109" s="1" customFormat="1" ht="15" customHeight="1">
      <c r="B109" s="328"/>
      <c r="C109" s="303" t="s">
        <v>1432</v>
      </c>
      <c r="D109" s="303"/>
      <c r="E109" s="303"/>
      <c r="F109" s="326" t="s">
        <v>1424</v>
      </c>
      <c r="G109" s="303"/>
      <c r="H109" s="303" t="s">
        <v>1464</v>
      </c>
      <c r="I109" s="303" t="s">
        <v>1434</v>
      </c>
      <c r="J109" s="303"/>
      <c r="K109" s="317"/>
    </row>
    <row r="110" s="1" customFormat="1" ht="15" customHeight="1">
      <c r="B110" s="328"/>
      <c r="C110" s="303" t="s">
        <v>1443</v>
      </c>
      <c r="D110" s="303"/>
      <c r="E110" s="303"/>
      <c r="F110" s="326" t="s">
        <v>1430</v>
      </c>
      <c r="G110" s="303"/>
      <c r="H110" s="303" t="s">
        <v>1464</v>
      </c>
      <c r="I110" s="303" t="s">
        <v>1426</v>
      </c>
      <c r="J110" s="303">
        <v>50</v>
      </c>
      <c r="K110" s="317"/>
    </row>
    <row r="111" s="1" customFormat="1" ht="15" customHeight="1">
      <c r="B111" s="328"/>
      <c r="C111" s="303" t="s">
        <v>1451</v>
      </c>
      <c r="D111" s="303"/>
      <c r="E111" s="303"/>
      <c r="F111" s="326" t="s">
        <v>1430</v>
      </c>
      <c r="G111" s="303"/>
      <c r="H111" s="303" t="s">
        <v>1464</v>
      </c>
      <c r="I111" s="303" t="s">
        <v>1426</v>
      </c>
      <c r="J111" s="303">
        <v>50</v>
      </c>
      <c r="K111" s="317"/>
    </row>
    <row r="112" s="1" customFormat="1" ht="15" customHeight="1">
      <c r="B112" s="328"/>
      <c r="C112" s="303" t="s">
        <v>1449</v>
      </c>
      <c r="D112" s="303"/>
      <c r="E112" s="303"/>
      <c r="F112" s="326" t="s">
        <v>1430</v>
      </c>
      <c r="G112" s="303"/>
      <c r="H112" s="303" t="s">
        <v>1464</v>
      </c>
      <c r="I112" s="303" t="s">
        <v>1426</v>
      </c>
      <c r="J112" s="303">
        <v>50</v>
      </c>
      <c r="K112" s="317"/>
    </row>
    <row r="113" s="1" customFormat="1" ht="15" customHeight="1">
      <c r="B113" s="328"/>
      <c r="C113" s="303" t="s">
        <v>50</v>
      </c>
      <c r="D113" s="303"/>
      <c r="E113" s="303"/>
      <c r="F113" s="326" t="s">
        <v>1424</v>
      </c>
      <c r="G113" s="303"/>
      <c r="H113" s="303" t="s">
        <v>1465</v>
      </c>
      <c r="I113" s="303" t="s">
        <v>1426</v>
      </c>
      <c r="J113" s="303">
        <v>20</v>
      </c>
      <c r="K113" s="317"/>
    </row>
    <row r="114" s="1" customFormat="1" ht="15" customHeight="1">
      <c r="B114" s="328"/>
      <c r="C114" s="303" t="s">
        <v>1466</v>
      </c>
      <c r="D114" s="303"/>
      <c r="E114" s="303"/>
      <c r="F114" s="326" t="s">
        <v>1424</v>
      </c>
      <c r="G114" s="303"/>
      <c r="H114" s="303" t="s">
        <v>1467</v>
      </c>
      <c r="I114" s="303" t="s">
        <v>1426</v>
      </c>
      <c r="J114" s="303">
        <v>120</v>
      </c>
      <c r="K114" s="317"/>
    </row>
    <row r="115" s="1" customFormat="1" ht="15" customHeight="1">
      <c r="B115" s="328"/>
      <c r="C115" s="303" t="s">
        <v>35</v>
      </c>
      <c r="D115" s="303"/>
      <c r="E115" s="303"/>
      <c r="F115" s="326" t="s">
        <v>1424</v>
      </c>
      <c r="G115" s="303"/>
      <c r="H115" s="303" t="s">
        <v>1468</v>
      </c>
      <c r="I115" s="303" t="s">
        <v>1459</v>
      </c>
      <c r="J115" s="303"/>
      <c r="K115" s="317"/>
    </row>
    <row r="116" s="1" customFormat="1" ht="15" customHeight="1">
      <c r="B116" s="328"/>
      <c r="C116" s="303" t="s">
        <v>45</v>
      </c>
      <c r="D116" s="303"/>
      <c r="E116" s="303"/>
      <c r="F116" s="326" t="s">
        <v>1424</v>
      </c>
      <c r="G116" s="303"/>
      <c r="H116" s="303" t="s">
        <v>1469</v>
      </c>
      <c r="I116" s="303" t="s">
        <v>1459</v>
      </c>
      <c r="J116" s="303"/>
      <c r="K116" s="317"/>
    </row>
    <row r="117" s="1" customFormat="1" ht="15" customHeight="1">
      <c r="B117" s="328"/>
      <c r="C117" s="303" t="s">
        <v>54</v>
      </c>
      <c r="D117" s="303"/>
      <c r="E117" s="303"/>
      <c r="F117" s="326" t="s">
        <v>1424</v>
      </c>
      <c r="G117" s="303"/>
      <c r="H117" s="303" t="s">
        <v>1470</v>
      </c>
      <c r="I117" s="303" t="s">
        <v>1471</v>
      </c>
      <c r="J117" s="303"/>
      <c r="K117" s="317"/>
    </row>
    <row r="118" s="1" customFormat="1" ht="15" customHeight="1">
      <c r="B118" s="331"/>
      <c r="C118" s="337"/>
      <c r="D118" s="337"/>
      <c r="E118" s="337"/>
      <c r="F118" s="337"/>
      <c r="G118" s="337"/>
      <c r="H118" s="337"/>
      <c r="I118" s="337"/>
      <c r="J118" s="337"/>
      <c r="K118" s="333"/>
    </row>
    <row r="119" s="1" customFormat="1" ht="18.75" customHeight="1">
      <c r="B119" s="338"/>
      <c r="C119" s="339"/>
      <c r="D119" s="339"/>
      <c r="E119" s="339"/>
      <c r="F119" s="340"/>
      <c r="G119" s="339"/>
      <c r="H119" s="339"/>
      <c r="I119" s="339"/>
      <c r="J119" s="339"/>
      <c r="K119" s="338"/>
    </row>
    <row r="120" s="1" customFormat="1" ht="18.75" customHeight="1">
      <c r="B120" s="311"/>
      <c r="C120" s="311"/>
      <c r="D120" s="311"/>
      <c r="E120" s="311"/>
      <c r="F120" s="311"/>
      <c r="G120" s="311"/>
      <c r="H120" s="311"/>
      <c r="I120" s="311"/>
      <c r="J120" s="311"/>
      <c r="K120" s="311"/>
    </row>
    <row r="121" s="1" customFormat="1" ht="7.5" customHeight="1">
      <c r="B121" s="341"/>
      <c r="C121" s="342"/>
      <c r="D121" s="342"/>
      <c r="E121" s="342"/>
      <c r="F121" s="342"/>
      <c r="G121" s="342"/>
      <c r="H121" s="342"/>
      <c r="I121" s="342"/>
      <c r="J121" s="342"/>
      <c r="K121" s="343"/>
    </row>
    <row r="122" s="1" customFormat="1" ht="45" customHeight="1">
      <c r="B122" s="344"/>
      <c r="C122" s="294" t="s">
        <v>1472</v>
      </c>
      <c r="D122" s="294"/>
      <c r="E122" s="294"/>
      <c r="F122" s="294"/>
      <c r="G122" s="294"/>
      <c r="H122" s="294"/>
      <c r="I122" s="294"/>
      <c r="J122" s="294"/>
      <c r="K122" s="345"/>
    </row>
    <row r="123" s="1" customFormat="1" ht="17.25" customHeight="1">
      <c r="B123" s="346"/>
      <c r="C123" s="318" t="s">
        <v>1418</v>
      </c>
      <c r="D123" s="318"/>
      <c r="E123" s="318"/>
      <c r="F123" s="318" t="s">
        <v>1419</v>
      </c>
      <c r="G123" s="319"/>
      <c r="H123" s="318" t="s">
        <v>51</v>
      </c>
      <c r="I123" s="318" t="s">
        <v>54</v>
      </c>
      <c r="J123" s="318" t="s">
        <v>1420</v>
      </c>
      <c r="K123" s="347"/>
    </row>
    <row r="124" s="1" customFormat="1" ht="17.25" customHeight="1">
      <c r="B124" s="346"/>
      <c r="C124" s="320" t="s">
        <v>1421</v>
      </c>
      <c r="D124" s="320"/>
      <c r="E124" s="320"/>
      <c r="F124" s="321" t="s">
        <v>1422</v>
      </c>
      <c r="G124" s="322"/>
      <c r="H124" s="320"/>
      <c r="I124" s="320"/>
      <c r="J124" s="320" t="s">
        <v>1423</v>
      </c>
      <c r="K124" s="347"/>
    </row>
    <row r="125" s="1" customFormat="1" ht="5.25" customHeight="1">
      <c r="B125" s="348"/>
      <c r="C125" s="323"/>
      <c r="D125" s="323"/>
      <c r="E125" s="323"/>
      <c r="F125" s="323"/>
      <c r="G125" s="349"/>
      <c r="H125" s="323"/>
      <c r="I125" s="323"/>
      <c r="J125" s="323"/>
      <c r="K125" s="350"/>
    </row>
    <row r="126" s="1" customFormat="1" ht="15" customHeight="1">
      <c r="B126" s="348"/>
      <c r="C126" s="303" t="s">
        <v>1427</v>
      </c>
      <c r="D126" s="325"/>
      <c r="E126" s="325"/>
      <c r="F126" s="326" t="s">
        <v>1424</v>
      </c>
      <c r="G126" s="303"/>
      <c r="H126" s="303" t="s">
        <v>1464</v>
      </c>
      <c r="I126" s="303" t="s">
        <v>1426</v>
      </c>
      <c r="J126" s="303">
        <v>120</v>
      </c>
      <c r="K126" s="351"/>
    </row>
    <row r="127" s="1" customFormat="1" ht="15" customHeight="1">
      <c r="B127" s="348"/>
      <c r="C127" s="303" t="s">
        <v>1473</v>
      </c>
      <c r="D127" s="303"/>
      <c r="E127" s="303"/>
      <c r="F127" s="326" t="s">
        <v>1424</v>
      </c>
      <c r="G127" s="303"/>
      <c r="H127" s="303" t="s">
        <v>1474</v>
      </c>
      <c r="I127" s="303" t="s">
        <v>1426</v>
      </c>
      <c r="J127" s="303" t="s">
        <v>1475</v>
      </c>
      <c r="K127" s="351"/>
    </row>
    <row r="128" s="1" customFormat="1" ht="15" customHeight="1">
      <c r="B128" s="348"/>
      <c r="C128" s="303" t="s">
        <v>1372</v>
      </c>
      <c r="D128" s="303"/>
      <c r="E128" s="303"/>
      <c r="F128" s="326" t="s">
        <v>1424</v>
      </c>
      <c r="G128" s="303"/>
      <c r="H128" s="303" t="s">
        <v>1476</v>
      </c>
      <c r="I128" s="303" t="s">
        <v>1426</v>
      </c>
      <c r="J128" s="303" t="s">
        <v>1475</v>
      </c>
      <c r="K128" s="351"/>
    </row>
    <row r="129" s="1" customFormat="1" ht="15" customHeight="1">
      <c r="B129" s="348"/>
      <c r="C129" s="303" t="s">
        <v>1435</v>
      </c>
      <c r="D129" s="303"/>
      <c r="E129" s="303"/>
      <c r="F129" s="326" t="s">
        <v>1430</v>
      </c>
      <c r="G129" s="303"/>
      <c r="H129" s="303" t="s">
        <v>1436</v>
      </c>
      <c r="I129" s="303" t="s">
        <v>1426</v>
      </c>
      <c r="J129" s="303">
        <v>15</v>
      </c>
      <c r="K129" s="351"/>
    </row>
    <row r="130" s="1" customFormat="1" ht="15" customHeight="1">
      <c r="B130" s="348"/>
      <c r="C130" s="329" t="s">
        <v>1437</v>
      </c>
      <c r="D130" s="329"/>
      <c r="E130" s="329"/>
      <c r="F130" s="330" t="s">
        <v>1430</v>
      </c>
      <c r="G130" s="329"/>
      <c r="H130" s="329" t="s">
        <v>1438</v>
      </c>
      <c r="I130" s="329" t="s">
        <v>1426</v>
      </c>
      <c r="J130" s="329">
        <v>15</v>
      </c>
      <c r="K130" s="351"/>
    </row>
    <row r="131" s="1" customFormat="1" ht="15" customHeight="1">
      <c r="B131" s="348"/>
      <c r="C131" s="329" t="s">
        <v>1439</v>
      </c>
      <c r="D131" s="329"/>
      <c r="E131" s="329"/>
      <c r="F131" s="330" t="s">
        <v>1430</v>
      </c>
      <c r="G131" s="329"/>
      <c r="H131" s="329" t="s">
        <v>1440</v>
      </c>
      <c r="I131" s="329" t="s">
        <v>1426</v>
      </c>
      <c r="J131" s="329">
        <v>20</v>
      </c>
      <c r="K131" s="351"/>
    </row>
    <row r="132" s="1" customFormat="1" ht="15" customHeight="1">
      <c r="B132" s="348"/>
      <c r="C132" s="329" t="s">
        <v>1441</v>
      </c>
      <c r="D132" s="329"/>
      <c r="E132" s="329"/>
      <c r="F132" s="330" t="s">
        <v>1430</v>
      </c>
      <c r="G132" s="329"/>
      <c r="H132" s="329" t="s">
        <v>1442</v>
      </c>
      <c r="I132" s="329" t="s">
        <v>1426</v>
      </c>
      <c r="J132" s="329">
        <v>20</v>
      </c>
      <c r="K132" s="351"/>
    </row>
    <row r="133" s="1" customFormat="1" ht="15" customHeight="1">
      <c r="B133" s="348"/>
      <c r="C133" s="303" t="s">
        <v>1429</v>
      </c>
      <c r="D133" s="303"/>
      <c r="E133" s="303"/>
      <c r="F133" s="326" t="s">
        <v>1430</v>
      </c>
      <c r="G133" s="303"/>
      <c r="H133" s="303" t="s">
        <v>1464</v>
      </c>
      <c r="I133" s="303" t="s">
        <v>1426</v>
      </c>
      <c r="J133" s="303">
        <v>50</v>
      </c>
      <c r="K133" s="351"/>
    </row>
    <row r="134" s="1" customFormat="1" ht="15" customHeight="1">
      <c r="B134" s="348"/>
      <c r="C134" s="303" t="s">
        <v>1443</v>
      </c>
      <c r="D134" s="303"/>
      <c r="E134" s="303"/>
      <c r="F134" s="326" t="s">
        <v>1430</v>
      </c>
      <c r="G134" s="303"/>
      <c r="H134" s="303" t="s">
        <v>1464</v>
      </c>
      <c r="I134" s="303" t="s">
        <v>1426</v>
      </c>
      <c r="J134" s="303">
        <v>50</v>
      </c>
      <c r="K134" s="351"/>
    </row>
    <row r="135" s="1" customFormat="1" ht="15" customHeight="1">
      <c r="B135" s="348"/>
      <c r="C135" s="303" t="s">
        <v>1449</v>
      </c>
      <c r="D135" s="303"/>
      <c r="E135" s="303"/>
      <c r="F135" s="326" t="s">
        <v>1430</v>
      </c>
      <c r="G135" s="303"/>
      <c r="H135" s="303" t="s">
        <v>1464</v>
      </c>
      <c r="I135" s="303" t="s">
        <v>1426</v>
      </c>
      <c r="J135" s="303">
        <v>50</v>
      </c>
      <c r="K135" s="351"/>
    </row>
    <row r="136" s="1" customFormat="1" ht="15" customHeight="1">
      <c r="B136" s="348"/>
      <c r="C136" s="303" t="s">
        <v>1451</v>
      </c>
      <c r="D136" s="303"/>
      <c r="E136" s="303"/>
      <c r="F136" s="326" t="s">
        <v>1430</v>
      </c>
      <c r="G136" s="303"/>
      <c r="H136" s="303" t="s">
        <v>1464</v>
      </c>
      <c r="I136" s="303" t="s">
        <v>1426</v>
      </c>
      <c r="J136" s="303">
        <v>50</v>
      </c>
      <c r="K136" s="351"/>
    </row>
    <row r="137" s="1" customFormat="1" ht="15" customHeight="1">
      <c r="B137" s="348"/>
      <c r="C137" s="303" t="s">
        <v>1452</v>
      </c>
      <c r="D137" s="303"/>
      <c r="E137" s="303"/>
      <c r="F137" s="326" t="s">
        <v>1430</v>
      </c>
      <c r="G137" s="303"/>
      <c r="H137" s="303" t="s">
        <v>1477</v>
      </c>
      <c r="I137" s="303" t="s">
        <v>1426</v>
      </c>
      <c r="J137" s="303">
        <v>255</v>
      </c>
      <c r="K137" s="351"/>
    </row>
    <row r="138" s="1" customFormat="1" ht="15" customHeight="1">
      <c r="B138" s="348"/>
      <c r="C138" s="303" t="s">
        <v>1454</v>
      </c>
      <c r="D138" s="303"/>
      <c r="E138" s="303"/>
      <c r="F138" s="326" t="s">
        <v>1424</v>
      </c>
      <c r="G138" s="303"/>
      <c r="H138" s="303" t="s">
        <v>1478</v>
      </c>
      <c r="I138" s="303" t="s">
        <v>1456</v>
      </c>
      <c r="J138" s="303"/>
      <c r="K138" s="351"/>
    </row>
    <row r="139" s="1" customFormat="1" ht="15" customHeight="1">
      <c r="B139" s="348"/>
      <c r="C139" s="303" t="s">
        <v>1457</v>
      </c>
      <c r="D139" s="303"/>
      <c r="E139" s="303"/>
      <c r="F139" s="326" t="s">
        <v>1424</v>
      </c>
      <c r="G139" s="303"/>
      <c r="H139" s="303" t="s">
        <v>1479</v>
      </c>
      <c r="I139" s="303" t="s">
        <v>1459</v>
      </c>
      <c r="J139" s="303"/>
      <c r="K139" s="351"/>
    </row>
    <row r="140" s="1" customFormat="1" ht="15" customHeight="1">
      <c r="B140" s="348"/>
      <c r="C140" s="303" t="s">
        <v>1460</v>
      </c>
      <c r="D140" s="303"/>
      <c r="E140" s="303"/>
      <c r="F140" s="326" t="s">
        <v>1424</v>
      </c>
      <c r="G140" s="303"/>
      <c r="H140" s="303" t="s">
        <v>1460</v>
      </c>
      <c r="I140" s="303" t="s">
        <v>1459</v>
      </c>
      <c r="J140" s="303"/>
      <c r="K140" s="351"/>
    </row>
    <row r="141" s="1" customFormat="1" ht="15" customHeight="1">
      <c r="B141" s="348"/>
      <c r="C141" s="303" t="s">
        <v>35</v>
      </c>
      <c r="D141" s="303"/>
      <c r="E141" s="303"/>
      <c r="F141" s="326" t="s">
        <v>1424</v>
      </c>
      <c r="G141" s="303"/>
      <c r="H141" s="303" t="s">
        <v>1480</v>
      </c>
      <c r="I141" s="303" t="s">
        <v>1459</v>
      </c>
      <c r="J141" s="303"/>
      <c r="K141" s="351"/>
    </row>
    <row r="142" s="1" customFormat="1" ht="15" customHeight="1">
      <c r="B142" s="348"/>
      <c r="C142" s="303" t="s">
        <v>1481</v>
      </c>
      <c r="D142" s="303"/>
      <c r="E142" s="303"/>
      <c r="F142" s="326" t="s">
        <v>1424</v>
      </c>
      <c r="G142" s="303"/>
      <c r="H142" s="303" t="s">
        <v>1482</v>
      </c>
      <c r="I142" s="303" t="s">
        <v>1459</v>
      </c>
      <c r="J142" s="303"/>
      <c r="K142" s="351"/>
    </row>
    <row r="143" s="1" customFormat="1" ht="15" customHeight="1">
      <c r="B143" s="352"/>
      <c r="C143" s="353"/>
      <c r="D143" s="353"/>
      <c r="E143" s="353"/>
      <c r="F143" s="353"/>
      <c r="G143" s="353"/>
      <c r="H143" s="353"/>
      <c r="I143" s="353"/>
      <c r="J143" s="353"/>
      <c r="K143" s="354"/>
    </row>
    <row r="144" s="1" customFormat="1" ht="18.75" customHeight="1">
      <c r="B144" s="339"/>
      <c r="C144" s="339"/>
      <c r="D144" s="339"/>
      <c r="E144" s="339"/>
      <c r="F144" s="340"/>
      <c r="G144" s="339"/>
      <c r="H144" s="339"/>
      <c r="I144" s="339"/>
      <c r="J144" s="339"/>
      <c r="K144" s="339"/>
    </row>
    <row r="145" s="1" customFormat="1" ht="18.75" customHeight="1">
      <c r="B145" s="311"/>
      <c r="C145" s="311"/>
      <c r="D145" s="311"/>
      <c r="E145" s="311"/>
      <c r="F145" s="311"/>
      <c r="G145" s="311"/>
      <c r="H145" s="311"/>
      <c r="I145" s="311"/>
      <c r="J145" s="311"/>
      <c r="K145" s="311"/>
    </row>
    <row r="146" s="1" customFormat="1" ht="7.5" customHeight="1">
      <c r="B146" s="312"/>
      <c r="C146" s="313"/>
      <c r="D146" s="313"/>
      <c r="E146" s="313"/>
      <c r="F146" s="313"/>
      <c r="G146" s="313"/>
      <c r="H146" s="313"/>
      <c r="I146" s="313"/>
      <c r="J146" s="313"/>
      <c r="K146" s="314"/>
    </row>
    <row r="147" s="1" customFormat="1" ht="45" customHeight="1">
      <c r="B147" s="315"/>
      <c r="C147" s="316" t="s">
        <v>1483</v>
      </c>
      <c r="D147" s="316"/>
      <c r="E147" s="316"/>
      <c r="F147" s="316"/>
      <c r="G147" s="316"/>
      <c r="H147" s="316"/>
      <c r="I147" s="316"/>
      <c r="J147" s="316"/>
      <c r="K147" s="317"/>
    </row>
    <row r="148" s="1" customFormat="1" ht="17.25" customHeight="1">
      <c r="B148" s="315"/>
      <c r="C148" s="318" t="s">
        <v>1418</v>
      </c>
      <c r="D148" s="318"/>
      <c r="E148" s="318"/>
      <c r="F148" s="318" t="s">
        <v>1419</v>
      </c>
      <c r="G148" s="319"/>
      <c r="H148" s="318" t="s">
        <v>51</v>
      </c>
      <c r="I148" s="318" t="s">
        <v>54</v>
      </c>
      <c r="J148" s="318" t="s">
        <v>1420</v>
      </c>
      <c r="K148" s="317"/>
    </row>
    <row r="149" s="1" customFormat="1" ht="17.25" customHeight="1">
      <c r="B149" s="315"/>
      <c r="C149" s="320" t="s">
        <v>1421</v>
      </c>
      <c r="D149" s="320"/>
      <c r="E149" s="320"/>
      <c r="F149" s="321" t="s">
        <v>1422</v>
      </c>
      <c r="G149" s="322"/>
      <c r="H149" s="320"/>
      <c r="I149" s="320"/>
      <c r="J149" s="320" t="s">
        <v>1423</v>
      </c>
      <c r="K149" s="317"/>
    </row>
    <row r="150" s="1" customFormat="1" ht="5.25" customHeight="1">
      <c r="B150" s="328"/>
      <c r="C150" s="323"/>
      <c r="D150" s="323"/>
      <c r="E150" s="323"/>
      <c r="F150" s="323"/>
      <c r="G150" s="324"/>
      <c r="H150" s="323"/>
      <c r="I150" s="323"/>
      <c r="J150" s="323"/>
      <c r="K150" s="351"/>
    </row>
    <row r="151" s="1" customFormat="1" ht="15" customHeight="1">
      <c r="B151" s="328"/>
      <c r="C151" s="355" t="s">
        <v>1427</v>
      </c>
      <c r="D151" s="303"/>
      <c r="E151" s="303"/>
      <c r="F151" s="356" t="s">
        <v>1424</v>
      </c>
      <c r="G151" s="303"/>
      <c r="H151" s="355" t="s">
        <v>1464</v>
      </c>
      <c r="I151" s="355" t="s">
        <v>1426</v>
      </c>
      <c r="J151" s="355">
        <v>120</v>
      </c>
      <c r="K151" s="351"/>
    </row>
    <row r="152" s="1" customFormat="1" ht="15" customHeight="1">
      <c r="B152" s="328"/>
      <c r="C152" s="355" t="s">
        <v>1473</v>
      </c>
      <c r="D152" s="303"/>
      <c r="E152" s="303"/>
      <c r="F152" s="356" t="s">
        <v>1424</v>
      </c>
      <c r="G152" s="303"/>
      <c r="H152" s="355" t="s">
        <v>1484</v>
      </c>
      <c r="I152" s="355" t="s">
        <v>1426</v>
      </c>
      <c r="J152" s="355" t="s">
        <v>1475</v>
      </c>
      <c r="K152" s="351"/>
    </row>
    <row r="153" s="1" customFormat="1" ht="15" customHeight="1">
      <c r="B153" s="328"/>
      <c r="C153" s="355" t="s">
        <v>1372</v>
      </c>
      <c r="D153" s="303"/>
      <c r="E153" s="303"/>
      <c r="F153" s="356" t="s">
        <v>1424</v>
      </c>
      <c r="G153" s="303"/>
      <c r="H153" s="355" t="s">
        <v>1485</v>
      </c>
      <c r="I153" s="355" t="s">
        <v>1426</v>
      </c>
      <c r="J153" s="355" t="s">
        <v>1475</v>
      </c>
      <c r="K153" s="351"/>
    </row>
    <row r="154" s="1" customFormat="1" ht="15" customHeight="1">
      <c r="B154" s="328"/>
      <c r="C154" s="355" t="s">
        <v>1429</v>
      </c>
      <c r="D154" s="303"/>
      <c r="E154" s="303"/>
      <c r="F154" s="356" t="s">
        <v>1430</v>
      </c>
      <c r="G154" s="303"/>
      <c r="H154" s="355" t="s">
        <v>1464</v>
      </c>
      <c r="I154" s="355" t="s">
        <v>1426</v>
      </c>
      <c r="J154" s="355">
        <v>50</v>
      </c>
      <c r="K154" s="351"/>
    </row>
    <row r="155" s="1" customFormat="1" ht="15" customHeight="1">
      <c r="B155" s="328"/>
      <c r="C155" s="355" t="s">
        <v>1432</v>
      </c>
      <c r="D155" s="303"/>
      <c r="E155" s="303"/>
      <c r="F155" s="356" t="s">
        <v>1424</v>
      </c>
      <c r="G155" s="303"/>
      <c r="H155" s="355" t="s">
        <v>1464</v>
      </c>
      <c r="I155" s="355" t="s">
        <v>1434</v>
      </c>
      <c r="J155" s="355"/>
      <c r="K155" s="351"/>
    </row>
    <row r="156" s="1" customFormat="1" ht="15" customHeight="1">
      <c r="B156" s="328"/>
      <c r="C156" s="355" t="s">
        <v>1443</v>
      </c>
      <c r="D156" s="303"/>
      <c r="E156" s="303"/>
      <c r="F156" s="356" t="s">
        <v>1430</v>
      </c>
      <c r="G156" s="303"/>
      <c r="H156" s="355" t="s">
        <v>1464</v>
      </c>
      <c r="I156" s="355" t="s">
        <v>1426</v>
      </c>
      <c r="J156" s="355">
        <v>50</v>
      </c>
      <c r="K156" s="351"/>
    </row>
    <row r="157" s="1" customFormat="1" ht="15" customHeight="1">
      <c r="B157" s="328"/>
      <c r="C157" s="355" t="s">
        <v>1451</v>
      </c>
      <c r="D157" s="303"/>
      <c r="E157" s="303"/>
      <c r="F157" s="356" t="s">
        <v>1430</v>
      </c>
      <c r="G157" s="303"/>
      <c r="H157" s="355" t="s">
        <v>1464</v>
      </c>
      <c r="I157" s="355" t="s">
        <v>1426</v>
      </c>
      <c r="J157" s="355">
        <v>50</v>
      </c>
      <c r="K157" s="351"/>
    </row>
    <row r="158" s="1" customFormat="1" ht="15" customHeight="1">
      <c r="B158" s="328"/>
      <c r="C158" s="355" t="s">
        <v>1449</v>
      </c>
      <c r="D158" s="303"/>
      <c r="E158" s="303"/>
      <c r="F158" s="356" t="s">
        <v>1430</v>
      </c>
      <c r="G158" s="303"/>
      <c r="H158" s="355" t="s">
        <v>1464</v>
      </c>
      <c r="I158" s="355" t="s">
        <v>1426</v>
      </c>
      <c r="J158" s="355">
        <v>50</v>
      </c>
      <c r="K158" s="351"/>
    </row>
    <row r="159" s="1" customFormat="1" ht="15" customHeight="1">
      <c r="B159" s="328"/>
      <c r="C159" s="355" t="s">
        <v>118</v>
      </c>
      <c r="D159" s="303"/>
      <c r="E159" s="303"/>
      <c r="F159" s="356" t="s">
        <v>1424</v>
      </c>
      <c r="G159" s="303"/>
      <c r="H159" s="355" t="s">
        <v>1486</v>
      </c>
      <c r="I159" s="355" t="s">
        <v>1426</v>
      </c>
      <c r="J159" s="355" t="s">
        <v>1487</v>
      </c>
      <c r="K159" s="351"/>
    </row>
    <row r="160" s="1" customFormat="1" ht="15" customHeight="1">
      <c r="B160" s="328"/>
      <c r="C160" s="355" t="s">
        <v>1488</v>
      </c>
      <c r="D160" s="303"/>
      <c r="E160" s="303"/>
      <c r="F160" s="356" t="s">
        <v>1424</v>
      </c>
      <c r="G160" s="303"/>
      <c r="H160" s="355" t="s">
        <v>1489</v>
      </c>
      <c r="I160" s="355" t="s">
        <v>1459</v>
      </c>
      <c r="J160" s="355"/>
      <c r="K160" s="351"/>
    </row>
    <row r="161" s="1" customFormat="1" ht="15" customHeight="1">
      <c r="B161" s="357"/>
      <c r="C161" s="337"/>
      <c r="D161" s="337"/>
      <c r="E161" s="337"/>
      <c r="F161" s="337"/>
      <c r="G161" s="337"/>
      <c r="H161" s="337"/>
      <c r="I161" s="337"/>
      <c r="J161" s="337"/>
      <c r="K161" s="358"/>
    </row>
    <row r="162" s="1" customFormat="1" ht="18.75" customHeight="1">
      <c r="B162" s="339"/>
      <c r="C162" s="349"/>
      <c r="D162" s="349"/>
      <c r="E162" s="349"/>
      <c r="F162" s="359"/>
      <c r="G162" s="349"/>
      <c r="H162" s="349"/>
      <c r="I162" s="349"/>
      <c r="J162" s="349"/>
      <c r="K162" s="339"/>
    </row>
    <row r="163" s="1" customFormat="1" ht="18.75" customHeight="1">
      <c r="B163" s="311"/>
      <c r="C163" s="311"/>
      <c r="D163" s="311"/>
      <c r="E163" s="311"/>
      <c r="F163" s="311"/>
      <c r="G163" s="311"/>
      <c r="H163" s="311"/>
      <c r="I163" s="311"/>
      <c r="J163" s="311"/>
      <c r="K163" s="311"/>
    </row>
    <row r="164" s="1" customFormat="1" ht="7.5" customHeight="1">
      <c r="B164" s="290"/>
      <c r="C164" s="291"/>
      <c r="D164" s="291"/>
      <c r="E164" s="291"/>
      <c r="F164" s="291"/>
      <c r="G164" s="291"/>
      <c r="H164" s="291"/>
      <c r="I164" s="291"/>
      <c r="J164" s="291"/>
      <c r="K164" s="292"/>
    </row>
    <row r="165" s="1" customFormat="1" ht="45" customHeight="1">
      <c r="B165" s="293"/>
      <c r="C165" s="294" t="s">
        <v>1490</v>
      </c>
      <c r="D165" s="294"/>
      <c r="E165" s="294"/>
      <c r="F165" s="294"/>
      <c r="G165" s="294"/>
      <c r="H165" s="294"/>
      <c r="I165" s="294"/>
      <c r="J165" s="294"/>
      <c r="K165" s="295"/>
    </row>
    <row r="166" s="1" customFormat="1" ht="17.25" customHeight="1">
      <c r="B166" s="293"/>
      <c r="C166" s="318" t="s">
        <v>1418</v>
      </c>
      <c r="D166" s="318"/>
      <c r="E166" s="318"/>
      <c r="F166" s="318" t="s">
        <v>1419</v>
      </c>
      <c r="G166" s="360"/>
      <c r="H166" s="361" t="s">
        <v>51</v>
      </c>
      <c r="I166" s="361" t="s">
        <v>54</v>
      </c>
      <c r="J166" s="318" t="s">
        <v>1420</v>
      </c>
      <c r="K166" s="295"/>
    </row>
    <row r="167" s="1" customFormat="1" ht="17.25" customHeight="1">
      <c r="B167" s="296"/>
      <c r="C167" s="320" t="s">
        <v>1421</v>
      </c>
      <c r="D167" s="320"/>
      <c r="E167" s="320"/>
      <c r="F167" s="321" t="s">
        <v>1422</v>
      </c>
      <c r="G167" s="362"/>
      <c r="H167" s="363"/>
      <c r="I167" s="363"/>
      <c r="J167" s="320" t="s">
        <v>1423</v>
      </c>
      <c r="K167" s="298"/>
    </row>
    <row r="168" s="1" customFormat="1" ht="5.25" customHeight="1">
      <c r="B168" s="328"/>
      <c r="C168" s="323"/>
      <c r="D168" s="323"/>
      <c r="E168" s="323"/>
      <c r="F168" s="323"/>
      <c r="G168" s="324"/>
      <c r="H168" s="323"/>
      <c r="I168" s="323"/>
      <c r="J168" s="323"/>
      <c r="K168" s="351"/>
    </row>
    <row r="169" s="1" customFormat="1" ht="15" customHeight="1">
      <c r="B169" s="328"/>
      <c r="C169" s="303" t="s">
        <v>1427</v>
      </c>
      <c r="D169" s="303"/>
      <c r="E169" s="303"/>
      <c r="F169" s="326" t="s">
        <v>1424</v>
      </c>
      <c r="G169" s="303"/>
      <c r="H169" s="303" t="s">
        <v>1464</v>
      </c>
      <c r="I169" s="303" t="s">
        <v>1426</v>
      </c>
      <c r="J169" s="303">
        <v>120</v>
      </c>
      <c r="K169" s="351"/>
    </row>
    <row r="170" s="1" customFormat="1" ht="15" customHeight="1">
      <c r="B170" s="328"/>
      <c r="C170" s="303" t="s">
        <v>1473</v>
      </c>
      <c r="D170" s="303"/>
      <c r="E170" s="303"/>
      <c r="F170" s="326" t="s">
        <v>1424</v>
      </c>
      <c r="G170" s="303"/>
      <c r="H170" s="303" t="s">
        <v>1474</v>
      </c>
      <c r="I170" s="303" t="s">
        <v>1426</v>
      </c>
      <c r="J170" s="303" t="s">
        <v>1475</v>
      </c>
      <c r="K170" s="351"/>
    </row>
    <row r="171" s="1" customFormat="1" ht="15" customHeight="1">
      <c r="B171" s="328"/>
      <c r="C171" s="303" t="s">
        <v>1372</v>
      </c>
      <c r="D171" s="303"/>
      <c r="E171" s="303"/>
      <c r="F171" s="326" t="s">
        <v>1424</v>
      </c>
      <c r="G171" s="303"/>
      <c r="H171" s="303" t="s">
        <v>1491</v>
      </c>
      <c r="I171" s="303" t="s">
        <v>1426</v>
      </c>
      <c r="J171" s="303" t="s">
        <v>1475</v>
      </c>
      <c r="K171" s="351"/>
    </row>
    <row r="172" s="1" customFormat="1" ht="15" customHeight="1">
      <c r="B172" s="328"/>
      <c r="C172" s="303" t="s">
        <v>1429</v>
      </c>
      <c r="D172" s="303"/>
      <c r="E172" s="303"/>
      <c r="F172" s="326" t="s">
        <v>1430</v>
      </c>
      <c r="G172" s="303"/>
      <c r="H172" s="303" t="s">
        <v>1491</v>
      </c>
      <c r="I172" s="303" t="s">
        <v>1426</v>
      </c>
      <c r="J172" s="303">
        <v>50</v>
      </c>
      <c r="K172" s="351"/>
    </row>
    <row r="173" s="1" customFormat="1" ht="15" customHeight="1">
      <c r="B173" s="328"/>
      <c r="C173" s="303" t="s">
        <v>1432</v>
      </c>
      <c r="D173" s="303"/>
      <c r="E173" s="303"/>
      <c r="F173" s="326" t="s">
        <v>1424</v>
      </c>
      <c r="G173" s="303"/>
      <c r="H173" s="303" t="s">
        <v>1491</v>
      </c>
      <c r="I173" s="303" t="s">
        <v>1434</v>
      </c>
      <c r="J173" s="303"/>
      <c r="K173" s="351"/>
    </row>
    <row r="174" s="1" customFormat="1" ht="15" customHeight="1">
      <c r="B174" s="328"/>
      <c r="C174" s="303" t="s">
        <v>1443</v>
      </c>
      <c r="D174" s="303"/>
      <c r="E174" s="303"/>
      <c r="F174" s="326" t="s">
        <v>1430</v>
      </c>
      <c r="G174" s="303"/>
      <c r="H174" s="303" t="s">
        <v>1491</v>
      </c>
      <c r="I174" s="303" t="s">
        <v>1426</v>
      </c>
      <c r="J174" s="303">
        <v>50</v>
      </c>
      <c r="K174" s="351"/>
    </row>
    <row r="175" s="1" customFormat="1" ht="15" customHeight="1">
      <c r="B175" s="328"/>
      <c r="C175" s="303" t="s">
        <v>1451</v>
      </c>
      <c r="D175" s="303"/>
      <c r="E175" s="303"/>
      <c r="F175" s="326" t="s">
        <v>1430</v>
      </c>
      <c r="G175" s="303"/>
      <c r="H175" s="303" t="s">
        <v>1491</v>
      </c>
      <c r="I175" s="303" t="s">
        <v>1426</v>
      </c>
      <c r="J175" s="303">
        <v>50</v>
      </c>
      <c r="K175" s="351"/>
    </row>
    <row r="176" s="1" customFormat="1" ht="15" customHeight="1">
      <c r="B176" s="328"/>
      <c r="C176" s="303" t="s">
        <v>1449</v>
      </c>
      <c r="D176" s="303"/>
      <c r="E176" s="303"/>
      <c r="F176" s="326" t="s">
        <v>1430</v>
      </c>
      <c r="G176" s="303"/>
      <c r="H176" s="303" t="s">
        <v>1491</v>
      </c>
      <c r="I176" s="303" t="s">
        <v>1426</v>
      </c>
      <c r="J176" s="303">
        <v>50</v>
      </c>
      <c r="K176" s="351"/>
    </row>
    <row r="177" s="1" customFormat="1" ht="15" customHeight="1">
      <c r="B177" s="328"/>
      <c r="C177" s="303" t="s">
        <v>156</v>
      </c>
      <c r="D177" s="303"/>
      <c r="E177" s="303"/>
      <c r="F177" s="326" t="s">
        <v>1424</v>
      </c>
      <c r="G177" s="303"/>
      <c r="H177" s="303" t="s">
        <v>1492</v>
      </c>
      <c r="I177" s="303" t="s">
        <v>1493</v>
      </c>
      <c r="J177" s="303"/>
      <c r="K177" s="351"/>
    </row>
    <row r="178" s="1" customFormat="1" ht="15" customHeight="1">
      <c r="B178" s="328"/>
      <c r="C178" s="303" t="s">
        <v>54</v>
      </c>
      <c r="D178" s="303"/>
      <c r="E178" s="303"/>
      <c r="F178" s="326" t="s">
        <v>1424</v>
      </c>
      <c r="G178" s="303"/>
      <c r="H178" s="303" t="s">
        <v>1494</v>
      </c>
      <c r="I178" s="303" t="s">
        <v>1495</v>
      </c>
      <c r="J178" s="303">
        <v>1</v>
      </c>
      <c r="K178" s="351"/>
    </row>
    <row r="179" s="1" customFormat="1" ht="15" customHeight="1">
      <c r="B179" s="328"/>
      <c r="C179" s="303" t="s">
        <v>50</v>
      </c>
      <c r="D179" s="303"/>
      <c r="E179" s="303"/>
      <c r="F179" s="326" t="s">
        <v>1424</v>
      </c>
      <c r="G179" s="303"/>
      <c r="H179" s="303" t="s">
        <v>1496</v>
      </c>
      <c r="I179" s="303" t="s">
        <v>1426</v>
      </c>
      <c r="J179" s="303">
        <v>20</v>
      </c>
      <c r="K179" s="351"/>
    </row>
    <row r="180" s="1" customFormat="1" ht="15" customHeight="1">
      <c r="B180" s="328"/>
      <c r="C180" s="303" t="s">
        <v>51</v>
      </c>
      <c r="D180" s="303"/>
      <c r="E180" s="303"/>
      <c r="F180" s="326" t="s">
        <v>1424</v>
      </c>
      <c r="G180" s="303"/>
      <c r="H180" s="303" t="s">
        <v>1497</v>
      </c>
      <c r="I180" s="303" t="s">
        <v>1426</v>
      </c>
      <c r="J180" s="303">
        <v>255</v>
      </c>
      <c r="K180" s="351"/>
    </row>
    <row r="181" s="1" customFormat="1" ht="15" customHeight="1">
      <c r="B181" s="328"/>
      <c r="C181" s="303" t="s">
        <v>157</v>
      </c>
      <c r="D181" s="303"/>
      <c r="E181" s="303"/>
      <c r="F181" s="326" t="s">
        <v>1424</v>
      </c>
      <c r="G181" s="303"/>
      <c r="H181" s="303" t="s">
        <v>1388</v>
      </c>
      <c r="I181" s="303" t="s">
        <v>1426</v>
      </c>
      <c r="J181" s="303">
        <v>10</v>
      </c>
      <c r="K181" s="351"/>
    </row>
    <row r="182" s="1" customFormat="1" ht="15" customHeight="1">
      <c r="B182" s="328"/>
      <c r="C182" s="303" t="s">
        <v>158</v>
      </c>
      <c r="D182" s="303"/>
      <c r="E182" s="303"/>
      <c r="F182" s="326" t="s">
        <v>1424</v>
      </c>
      <c r="G182" s="303"/>
      <c r="H182" s="303" t="s">
        <v>1498</v>
      </c>
      <c r="I182" s="303" t="s">
        <v>1459</v>
      </c>
      <c r="J182" s="303"/>
      <c r="K182" s="351"/>
    </row>
    <row r="183" s="1" customFormat="1" ht="15" customHeight="1">
      <c r="B183" s="328"/>
      <c r="C183" s="303" t="s">
        <v>1499</v>
      </c>
      <c r="D183" s="303"/>
      <c r="E183" s="303"/>
      <c r="F183" s="326" t="s">
        <v>1424</v>
      </c>
      <c r="G183" s="303"/>
      <c r="H183" s="303" t="s">
        <v>1500</v>
      </c>
      <c r="I183" s="303" t="s">
        <v>1459</v>
      </c>
      <c r="J183" s="303"/>
      <c r="K183" s="351"/>
    </row>
    <row r="184" s="1" customFormat="1" ht="15" customHeight="1">
      <c r="B184" s="328"/>
      <c r="C184" s="303" t="s">
        <v>1488</v>
      </c>
      <c r="D184" s="303"/>
      <c r="E184" s="303"/>
      <c r="F184" s="326" t="s">
        <v>1424</v>
      </c>
      <c r="G184" s="303"/>
      <c r="H184" s="303" t="s">
        <v>1501</v>
      </c>
      <c r="I184" s="303" t="s">
        <v>1459</v>
      </c>
      <c r="J184" s="303"/>
      <c r="K184" s="351"/>
    </row>
    <row r="185" s="1" customFormat="1" ht="15" customHeight="1">
      <c r="B185" s="328"/>
      <c r="C185" s="303" t="s">
        <v>160</v>
      </c>
      <c r="D185" s="303"/>
      <c r="E185" s="303"/>
      <c r="F185" s="326" t="s">
        <v>1430</v>
      </c>
      <c r="G185" s="303"/>
      <c r="H185" s="303" t="s">
        <v>1502</v>
      </c>
      <c r="I185" s="303" t="s">
        <v>1426</v>
      </c>
      <c r="J185" s="303">
        <v>50</v>
      </c>
      <c r="K185" s="351"/>
    </row>
    <row r="186" s="1" customFormat="1" ht="15" customHeight="1">
      <c r="B186" s="328"/>
      <c r="C186" s="303" t="s">
        <v>1503</v>
      </c>
      <c r="D186" s="303"/>
      <c r="E186" s="303"/>
      <c r="F186" s="326" t="s">
        <v>1430</v>
      </c>
      <c r="G186" s="303"/>
      <c r="H186" s="303" t="s">
        <v>1504</v>
      </c>
      <c r="I186" s="303" t="s">
        <v>1505</v>
      </c>
      <c r="J186" s="303"/>
      <c r="K186" s="351"/>
    </row>
    <row r="187" s="1" customFormat="1" ht="15" customHeight="1">
      <c r="B187" s="328"/>
      <c r="C187" s="303" t="s">
        <v>1506</v>
      </c>
      <c r="D187" s="303"/>
      <c r="E187" s="303"/>
      <c r="F187" s="326" t="s">
        <v>1430</v>
      </c>
      <c r="G187" s="303"/>
      <c r="H187" s="303" t="s">
        <v>1507</v>
      </c>
      <c r="I187" s="303" t="s">
        <v>1505</v>
      </c>
      <c r="J187" s="303"/>
      <c r="K187" s="351"/>
    </row>
    <row r="188" s="1" customFormat="1" ht="15" customHeight="1">
      <c r="B188" s="328"/>
      <c r="C188" s="303" t="s">
        <v>1508</v>
      </c>
      <c r="D188" s="303"/>
      <c r="E188" s="303"/>
      <c r="F188" s="326" t="s">
        <v>1430</v>
      </c>
      <c r="G188" s="303"/>
      <c r="H188" s="303" t="s">
        <v>1509</v>
      </c>
      <c r="I188" s="303" t="s">
        <v>1505</v>
      </c>
      <c r="J188" s="303"/>
      <c r="K188" s="351"/>
    </row>
    <row r="189" s="1" customFormat="1" ht="15" customHeight="1">
      <c r="B189" s="328"/>
      <c r="C189" s="364" t="s">
        <v>1510</v>
      </c>
      <c r="D189" s="303"/>
      <c r="E189" s="303"/>
      <c r="F189" s="326" t="s">
        <v>1430</v>
      </c>
      <c r="G189" s="303"/>
      <c r="H189" s="303" t="s">
        <v>1511</v>
      </c>
      <c r="I189" s="303" t="s">
        <v>1512</v>
      </c>
      <c r="J189" s="365" t="s">
        <v>1513</v>
      </c>
      <c r="K189" s="351"/>
    </row>
    <row r="190" s="17" customFormat="1" ht="15" customHeight="1">
      <c r="B190" s="366"/>
      <c r="C190" s="367" t="s">
        <v>1514</v>
      </c>
      <c r="D190" s="368"/>
      <c r="E190" s="368"/>
      <c r="F190" s="369" t="s">
        <v>1430</v>
      </c>
      <c r="G190" s="368"/>
      <c r="H190" s="368" t="s">
        <v>1515</v>
      </c>
      <c r="I190" s="368" t="s">
        <v>1512</v>
      </c>
      <c r="J190" s="370" t="s">
        <v>1513</v>
      </c>
      <c r="K190" s="371"/>
    </row>
    <row r="191" s="1" customFormat="1" ht="15" customHeight="1">
      <c r="B191" s="328"/>
      <c r="C191" s="364" t="s">
        <v>39</v>
      </c>
      <c r="D191" s="303"/>
      <c r="E191" s="303"/>
      <c r="F191" s="326" t="s">
        <v>1424</v>
      </c>
      <c r="G191" s="303"/>
      <c r="H191" s="300" t="s">
        <v>1516</v>
      </c>
      <c r="I191" s="303" t="s">
        <v>1517</v>
      </c>
      <c r="J191" s="303"/>
      <c r="K191" s="351"/>
    </row>
    <row r="192" s="1" customFormat="1" ht="15" customHeight="1">
      <c r="B192" s="328"/>
      <c r="C192" s="364" t="s">
        <v>1518</v>
      </c>
      <c r="D192" s="303"/>
      <c r="E192" s="303"/>
      <c r="F192" s="326" t="s">
        <v>1424</v>
      </c>
      <c r="G192" s="303"/>
      <c r="H192" s="303" t="s">
        <v>1519</v>
      </c>
      <c r="I192" s="303" t="s">
        <v>1459</v>
      </c>
      <c r="J192" s="303"/>
      <c r="K192" s="351"/>
    </row>
    <row r="193" s="1" customFormat="1" ht="15" customHeight="1">
      <c r="B193" s="328"/>
      <c r="C193" s="364" t="s">
        <v>1520</v>
      </c>
      <c r="D193" s="303"/>
      <c r="E193" s="303"/>
      <c r="F193" s="326" t="s">
        <v>1424</v>
      </c>
      <c r="G193" s="303"/>
      <c r="H193" s="303" t="s">
        <v>1521</v>
      </c>
      <c r="I193" s="303" t="s">
        <v>1459</v>
      </c>
      <c r="J193" s="303"/>
      <c r="K193" s="351"/>
    </row>
    <row r="194" s="1" customFormat="1" ht="15" customHeight="1">
      <c r="B194" s="328"/>
      <c r="C194" s="364" t="s">
        <v>1522</v>
      </c>
      <c r="D194" s="303"/>
      <c r="E194" s="303"/>
      <c r="F194" s="326" t="s">
        <v>1430</v>
      </c>
      <c r="G194" s="303"/>
      <c r="H194" s="303" t="s">
        <v>1523</v>
      </c>
      <c r="I194" s="303" t="s">
        <v>1459</v>
      </c>
      <c r="J194" s="303"/>
      <c r="K194" s="351"/>
    </row>
    <row r="195" s="1" customFormat="1" ht="15" customHeight="1">
      <c r="B195" s="357"/>
      <c r="C195" s="372"/>
      <c r="D195" s="337"/>
      <c r="E195" s="337"/>
      <c r="F195" s="337"/>
      <c r="G195" s="337"/>
      <c r="H195" s="337"/>
      <c r="I195" s="337"/>
      <c r="J195" s="337"/>
      <c r="K195" s="358"/>
    </row>
    <row r="196" s="1" customFormat="1" ht="18.75" customHeight="1">
      <c r="B196" s="339"/>
      <c r="C196" s="349"/>
      <c r="D196" s="349"/>
      <c r="E196" s="349"/>
      <c r="F196" s="359"/>
      <c r="G196" s="349"/>
      <c r="H196" s="349"/>
      <c r="I196" s="349"/>
      <c r="J196" s="349"/>
      <c r="K196" s="339"/>
    </row>
    <row r="197" s="1" customFormat="1" ht="18.75" customHeight="1">
      <c r="B197" s="339"/>
      <c r="C197" s="349"/>
      <c r="D197" s="349"/>
      <c r="E197" s="349"/>
      <c r="F197" s="359"/>
      <c r="G197" s="349"/>
      <c r="H197" s="349"/>
      <c r="I197" s="349"/>
      <c r="J197" s="349"/>
      <c r="K197" s="339"/>
    </row>
    <row r="198" s="1" customFormat="1" ht="18.75" customHeight="1">
      <c r="B198" s="311"/>
      <c r="C198" s="311"/>
      <c r="D198" s="311"/>
      <c r="E198" s="311"/>
      <c r="F198" s="311"/>
      <c r="G198" s="311"/>
      <c r="H198" s="311"/>
      <c r="I198" s="311"/>
      <c r="J198" s="311"/>
      <c r="K198" s="311"/>
    </row>
    <row r="199" s="1" customFormat="1" ht="13.5">
      <c r="B199" s="290"/>
      <c r="C199" s="291"/>
      <c r="D199" s="291"/>
      <c r="E199" s="291"/>
      <c r="F199" s="291"/>
      <c r="G199" s="291"/>
      <c r="H199" s="291"/>
      <c r="I199" s="291"/>
      <c r="J199" s="291"/>
      <c r="K199" s="292"/>
    </row>
    <row r="200" s="1" customFormat="1" ht="21">
      <c r="B200" s="293"/>
      <c r="C200" s="294" t="s">
        <v>1524</v>
      </c>
      <c r="D200" s="294"/>
      <c r="E200" s="294"/>
      <c r="F200" s="294"/>
      <c r="G200" s="294"/>
      <c r="H200" s="294"/>
      <c r="I200" s="294"/>
      <c r="J200" s="294"/>
      <c r="K200" s="295"/>
    </row>
    <row r="201" s="1" customFormat="1" ht="25.5" customHeight="1">
      <c r="B201" s="293"/>
      <c r="C201" s="373" t="s">
        <v>1525</v>
      </c>
      <c r="D201" s="373"/>
      <c r="E201" s="373"/>
      <c r="F201" s="373" t="s">
        <v>1526</v>
      </c>
      <c r="G201" s="374"/>
      <c r="H201" s="373" t="s">
        <v>1527</v>
      </c>
      <c r="I201" s="373"/>
      <c r="J201" s="373"/>
      <c r="K201" s="295"/>
    </row>
    <row r="202" s="1" customFormat="1" ht="5.25" customHeight="1">
      <c r="B202" s="328"/>
      <c r="C202" s="323"/>
      <c r="D202" s="323"/>
      <c r="E202" s="323"/>
      <c r="F202" s="323"/>
      <c r="G202" s="349"/>
      <c r="H202" s="323"/>
      <c r="I202" s="323"/>
      <c r="J202" s="323"/>
      <c r="K202" s="351"/>
    </row>
    <row r="203" s="1" customFormat="1" ht="15" customHeight="1">
      <c r="B203" s="328"/>
      <c r="C203" s="303" t="s">
        <v>1517</v>
      </c>
      <c r="D203" s="303"/>
      <c r="E203" s="303"/>
      <c r="F203" s="326" t="s">
        <v>40</v>
      </c>
      <c r="G203" s="303"/>
      <c r="H203" s="303" t="s">
        <v>1528</v>
      </c>
      <c r="I203" s="303"/>
      <c r="J203" s="303"/>
      <c r="K203" s="351"/>
    </row>
    <row r="204" s="1" customFormat="1" ht="15" customHeight="1">
      <c r="B204" s="328"/>
      <c r="C204" s="303"/>
      <c r="D204" s="303"/>
      <c r="E204" s="303"/>
      <c r="F204" s="326" t="s">
        <v>41</v>
      </c>
      <c r="G204" s="303"/>
      <c r="H204" s="303" t="s">
        <v>1529</v>
      </c>
      <c r="I204" s="303"/>
      <c r="J204" s="303"/>
      <c r="K204" s="351"/>
    </row>
    <row r="205" s="1" customFormat="1" ht="15" customHeight="1">
      <c r="B205" s="328"/>
      <c r="C205" s="303"/>
      <c r="D205" s="303"/>
      <c r="E205" s="303"/>
      <c r="F205" s="326" t="s">
        <v>44</v>
      </c>
      <c r="G205" s="303"/>
      <c r="H205" s="303" t="s">
        <v>1530</v>
      </c>
      <c r="I205" s="303"/>
      <c r="J205" s="303"/>
      <c r="K205" s="351"/>
    </row>
    <row r="206" s="1" customFormat="1" ht="15" customHeight="1">
      <c r="B206" s="328"/>
      <c r="C206" s="303"/>
      <c r="D206" s="303"/>
      <c r="E206" s="303"/>
      <c r="F206" s="326" t="s">
        <v>42</v>
      </c>
      <c r="G206" s="303"/>
      <c r="H206" s="303" t="s">
        <v>1531</v>
      </c>
      <c r="I206" s="303"/>
      <c r="J206" s="303"/>
      <c r="K206" s="351"/>
    </row>
    <row r="207" s="1" customFormat="1" ht="15" customHeight="1">
      <c r="B207" s="328"/>
      <c r="C207" s="303"/>
      <c r="D207" s="303"/>
      <c r="E207" s="303"/>
      <c r="F207" s="326" t="s">
        <v>43</v>
      </c>
      <c r="G207" s="303"/>
      <c r="H207" s="303" t="s">
        <v>1532</v>
      </c>
      <c r="I207" s="303"/>
      <c r="J207" s="303"/>
      <c r="K207" s="351"/>
    </row>
    <row r="208" s="1" customFormat="1" ht="15" customHeight="1">
      <c r="B208" s="328"/>
      <c r="C208" s="303"/>
      <c r="D208" s="303"/>
      <c r="E208" s="303"/>
      <c r="F208" s="326"/>
      <c r="G208" s="303"/>
      <c r="H208" s="303"/>
      <c r="I208" s="303"/>
      <c r="J208" s="303"/>
      <c r="K208" s="351"/>
    </row>
    <row r="209" s="1" customFormat="1" ht="15" customHeight="1">
      <c r="B209" s="328"/>
      <c r="C209" s="303" t="s">
        <v>1471</v>
      </c>
      <c r="D209" s="303"/>
      <c r="E209" s="303"/>
      <c r="F209" s="326" t="s">
        <v>76</v>
      </c>
      <c r="G209" s="303"/>
      <c r="H209" s="303" t="s">
        <v>1533</v>
      </c>
      <c r="I209" s="303"/>
      <c r="J209" s="303"/>
      <c r="K209" s="351"/>
    </row>
    <row r="210" s="1" customFormat="1" ht="15" customHeight="1">
      <c r="B210" s="328"/>
      <c r="C210" s="303"/>
      <c r="D210" s="303"/>
      <c r="E210" s="303"/>
      <c r="F210" s="326" t="s">
        <v>1366</v>
      </c>
      <c r="G210" s="303"/>
      <c r="H210" s="303" t="s">
        <v>1367</v>
      </c>
      <c r="I210" s="303"/>
      <c r="J210" s="303"/>
      <c r="K210" s="351"/>
    </row>
    <row r="211" s="1" customFormat="1" ht="15" customHeight="1">
      <c r="B211" s="328"/>
      <c r="C211" s="303"/>
      <c r="D211" s="303"/>
      <c r="E211" s="303"/>
      <c r="F211" s="326" t="s">
        <v>1364</v>
      </c>
      <c r="G211" s="303"/>
      <c r="H211" s="303" t="s">
        <v>1534</v>
      </c>
      <c r="I211" s="303"/>
      <c r="J211" s="303"/>
      <c r="K211" s="351"/>
    </row>
    <row r="212" s="1" customFormat="1" ht="15" customHeight="1">
      <c r="B212" s="375"/>
      <c r="C212" s="303"/>
      <c r="D212" s="303"/>
      <c r="E212" s="303"/>
      <c r="F212" s="326" t="s">
        <v>1368</v>
      </c>
      <c r="G212" s="364"/>
      <c r="H212" s="355" t="s">
        <v>1369</v>
      </c>
      <c r="I212" s="355"/>
      <c r="J212" s="355"/>
      <c r="K212" s="376"/>
    </row>
    <row r="213" s="1" customFormat="1" ht="15" customHeight="1">
      <c r="B213" s="375"/>
      <c r="C213" s="303"/>
      <c r="D213" s="303"/>
      <c r="E213" s="303"/>
      <c r="F213" s="326" t="s">
        <v>1370</v>
      </c>
      <c r="G213" s="364"/>
      <c r="H213" s="355" t="s">
        <v>1535</v>
      </c>
      <c r="I213" s="355"/>
      <c r="J213" s="355"/>
      <c r="K213" s="376"/>
    </row>
    <row r="214" s="1" customFormat="1" ht="15" customHeight="1">
      <c r="B214" s="375"/>
      <c r="C214" s="303"/>
      <c r="D214" s="303"/>
      <c r="E214" s="303"/>
      <c r="F214" s="326"/>
      <c r="G214" s="364"/>
      <c r="H214" s="355"/>
      <c r="I214" s="355"/>
      <c r="J214" s="355"/>
      <c r="K214" s="376"/>
    </row>
    <row r="215" s="1" customFormat="1" ht="15" customHeight="1">
      <c r="B215" s="375"/>
      <c r="C215" s="303" t="s">
        <v>1495</v>
      </c>
      <c r="D215" s="303"/>
      <c r="E215" s="303"/>
      <c r="F215" s="326">
        <v>1</v>
      </c>
      <c r="G215" s="364"/>
      <c r="H215" s="355" t="s">
        <v>1536</v>
      </c>
      <c r="I215" s="355"/>
      <c r="J215" s="355"/>
      <c r="K215" s="376"/>
    </row>
    <row r="216" s="1" customFormat="1" ht="15" customHeight="1">
      <c r="B216" s="375"/>
      <c r="C216" s="303"/>
      <c r="D216" s="303"/>
      <c r="E216" s="303"/>
      <c r="F216" s="326">
        <v>2</v>
      </c>
      <c r="G216" s="364"/>
      <c r="H216" s="355" t="s">
        <v>1537</v>
      </c>
      <c r="I216" s="355"/>
      <c r="J216" s="355"/>
      <c r="K216" s="376"/>
    </row>
    <row r="217" s="1" customFormat="1" ht="15" customHeight="1">
      <c r="B217" s="375"/>
      <c r="C217" s="303"/>
      <c r="D217" s="303"/>
      <c r="E217" s="303"/>
      <c r="F217" s="326">
        <v>3</v>
      </c>
      <c r="G217" s="364"/>
      <c r="H217" s="355" t="s">
        <v>1538</v>
      </c>
      <c r="I217" s="355"/>
      <c r="J217" s="355"/>
      <c r="K217" s="376"/>
    </row>
    <row r="218" s="1" customFormat="1" ht="15" customHeight="1">
      <c r="B218" s="375"/>
      <c r="C218" s="303"/>
      <c r="D218" s="303"/>
      <c r="E218" s="303"/>
      <c r="F218" s="326">
        <v>4</v>
      </c>
      <c r="G218" s="364"/>
      <c r="H218" s="355" t="s">
        <v>1539</v>
      </c>
      <c r="I218" s="355"/>
      <c r="J218" s="355"/>
      <c r="K218" s="376"/>
    </row>
    <row r="219" s="1" customFormat="1" ht="12.75" customHeight="1">
      <c r="B219" s="377"/>
      <c r="C219" s="378"/>
      <c r="D219" s="378"/>
      <c r="E219" s="378"/>
      <c r="F219" s="378"/>
      <c r="G219" s="378"/>
      <c r="H219" s="378"/>
      <c r="I219" s="378"/>
      <c r="J219" s="378"/>
      <c r="K219" s="379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PETR SOMMER</dc:creator>
  <cp:lastModifiedBy>PETR SOMMER</cp:lastModifiedBy>
  <dcterms:created xsi:type="dcterms:W3CDTF">2025-12-16T22:36:50Z</dcterms:created>
  <dcterms:modified xsi:type="dcterms:W3CDTF">2025-12-16T22:36:56Z</dcterms:modified>
</cp:coreProperties>
</file>